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50" windowHeight="11640" activeTab="1"/>
  </bookViews>
  <sheets>
    <sheet name="Annulars" sheetId="1" r:id="rId1"/>
    <sheet name="Totals" sheetId="2" r:id="rId2"/>
  </sheets>
  <definedNames>
    <definedName name="HTML_CodePage" hidden="1">1252</definedName>
    <definedName name="HTML_Control" hidden="1">{"'Sheet1'!$A$1:$AF$56"}</definedName>
    <definedName name="HTML_Description" hidden="1">""</definedName>
    <definedName name="HTML_Email" hidden="1">""</definedName>
    <definedName name="HTML_Header" hidden="1">"Sheet1"</definedName>
    <definedName name="HTML_LastUpdate" hidden="1">"02/03/2000"</definedName>
    <definedName name="HTML_LineAfter" hidden="1">FALSE</definedName>
    <definedName name="HTML_LineBefore" hidden="1">FALSE</definedName>
    <definedName name="HTML_Name" hidden="1">"Sheridan Williams"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"C:\My Documents\WWW-Homepage\tse\MyHTML.htm"</definedName>
    <definedName name="HTML_PathTemplate" hidden="1">"C:\My Documents\WWW-Homepage\tse\Template.htm"</definedName>
    <definedName name="HTML_Title" hidden="1">"Chasers"</definedName>
    <definedName name="_xlnm.Print_Area" localSheetId="1">'Totals'!$A$1:$J$189</definedName>
  </definedNames>
  <calcPr fullCalcOnLoad="1"/>
</workbook>
</file>

<file path=xl/sharedStrings.xml><?xml version="1.0" encoding="utf-8"?>
<sst xmlns="http://schemas.openxmlformats.org/spreadsheetml/2006/main" count="482" uniqueCount="340">
  <si>
    <t>Score</t>
  </si>
  <si>
    <t>Max possible</t>
  </si>
  <si>
    <t xml:space="preserve"> </t>
  </si>
  <si>
    <t>S</t>
  </si>
  <si>
    <t>Josep Masalles</t>
  </si>
  <si>
    <t>Totals</t>
  </si>
  <si>
    <t>Ecliptomaniacs</t>
  </si>
  <si>
    <t>Glenn</t>
  </si>
  <si>
    <t>Schneider</t>
  </si>
  <si>
    <t>Pasachoff</t>
  </si>
  <si>
    <t>Verreau</t>
  </si>
  <si>
    <t>Koenig</t>
  </si>
  <si>
    <t>Espenak</t>
  </si>
  <si>
    <t>Kramer</t>
  </si>
  <si>
    <t>Jones</t>
  </si>
  <si>
    <t>Brick</t>
  </si>
  <si>
    <t>Bennett</t>
  </si>
  <si>
    <t>Felles</t>
  </si>
  <si>
    <t>Gill</t>
  </si>
  <si>
    <t>Wolf</t>
  </si>
  <si>
    <t>Livingston</t>
  </si>
  <si>
    <t>Delcourte</t>
  </si>
  <si>
    <t>Moskowitz</t>
  </si>
  <si>
    <t>Malicki</t>
  </si>
  <si>
    <t>Guertin</t>
  </si>
  <si>
    <t>Arpin</t>
  </si>
  <si>
    <t>Flescher</t>
  </si>
  <si>
    <t>Quinn</t>
  </si>
  <si>
    <t>Casado</t>
  </si>
  <si>
    <t>Ottewell</t>
  </si>
  <si>
    <t>Foulkes</t>
  </si>
  <si>
    <t>Barr</t>
  </si>
  <si>
    <t>Lenzen</t>
  </si>
  <si>
    <t>Makepeace</t>
  </si>
  <si>
    <t>Perry</t>
  </si>
  <si>
    <t>Balch</t>
  </si>
  <si>
    <t>Davies</t>
  </si>
  <si>
    <t>Williams</t>
  </si>
  <si>
    <t>Carton</t>
  </si>
  <si>
    <t>Mammana</t>
  </si>
  <si>
    <t>Carter</t>
  </si>
  <si>
    <t>Russell</t>
  </si>
  <si>
    <t>Schoppmeyer</t>
  </si>
  <si>
    <t>Donovan</t>
  </si>
  <si>
    <t>Luna</t>
  </si>
  <si>
    <t>Hatch</t>
  </si>
  <si>
    <t>Brown</t>
  </si>
  <si>
    <t>Foley</t>
  </si>
  <si>
    <t>Borgonoz</t>
  </si>
  <si>
    <t>Bernstein</t>
  </si>
  <si>
    <t>Bruijns</t>
  </si>
  <si>
    <t>Anderson</t>
  </si>
  <si>
    <t>Guido</t>
  </si>
  <si>
    <t>Low</t>
  </si>
  <si>
    <t>Loring</t>
  </si>
  <si>
    <t>Hirsch</t>
  </si>
  <si>
    <t>Schilling</t>
  </si>
  <si>
    <t>Simmons</t>
  </si>
  <si>
    <t>Hans</t>
  </si>
  <si>
    <t>Gomez</t>
  </si>
  <si>
    <t>Huddle</t>
  </si>
  <si>
    <t>Stephens</t>
  </si>
  <si>
    <t>Alderweireldt</t>
  </si>
  <si>
    <t>Winter</t>
  </si>
  <si>
    <t>Blondeel</t>
  </si>
  <si>
    <t>Estes</t>
  </si>
  <si>
    <t>Torras</t>
  </si>
  <si>
    <t>Leighton</t>
  </si>
  <si>
    <t>Gandia</t>
  </si>
  <si>
    <t>Solari</t>
  </si>
  <si>
    <t>Chalmers</t>
  </si>
  <si>
    <t>Van den Brempt</t>
  </si>
  <si>
    <t>Leppert</t>
  </si>
  <si>
    <t>Madden</t>
  </si>
  <si>
    <t>Ronald</t>
  </si>
  <si>
    <t>Onderbeke</t>
  </si>
  <si>
    <t>Torrubiano</t>
  </si>
  <si>
    <t>Staiger</t>
  </si>
  <si>
    <t>Quarnstrom</t>
  </si>
  <si>
    <t>Ehmann</t>
  </si>
  <si>
    <t>Garriga</t>
  </si>
  <si>
    <t>Van de Giessen</t>
  </si>
  <si>
    <t>Byrne</t>
  </si>
  <si>
    <t>Spector</t>
  </si>
  <si>
    <t>Jacquot</t>
  </si>
  <si>
    <t>Morris</t>
  </si>
  <si>
    <t>Todd</t>
  </si>
  <si>
    <t>Hurtado</t>
  </si>
  <si>
    <t>Soldevilla</t>
  </si>
  <si>
    <t>Sagarra</t>
  </si>
  <si>
    <t>Bernia</t>
  </si>
  <si>
    <t>Kanis</t>
  </si>
  <si>
    <t>Pauer</t>
  </si>
  <si>
    <t>Bruenjes</t>
  </si>
  <si>
    <t>Lannoy</t>
  </si>
  <si>
    <t>Van Hellemont</t>
  </si>
  <si>
    <t>Minero</t>
  </si>
  <si>
    <t>Lao</t>
  </si>
  <si>
    <t>Callow</t>
  </si>
  <si>
    <t>Tiedt</t>
  </si>
  <si>
    <t>Lao Jr</t>
  </si>
  <si>
    <t>Belda</t>
  </si>
  <si>
    <t>Willis</t>
  </si>
  <si>
    <t>Rodriguez</t>
  </si>
  <si>
    <t>Crocker</t>
  </si>
  <si>
    <t>Fielding</t>
  </si>
  <si>
    <t>Danielsen</t>
  </si>
  <si>
    <t>Silverlight</t>
  </si>
  <si>
    <t>Osborne</t>
  </si>
  <si>
    <t>Ireland</t>
  </si>
  <si>
    <t>Dale</t>
  </si>
  <si>
    <t>Suzanne</t>
  </si>
  <si>
    <t>Darren</t>
  </si>
  <si>
    <t>Jonathan</t>
  </si>
  <si>
    <t>Arne</t>
  </si>
  <si>
    <t>David</t>
  </si>
  <si>
    <t>Tony</t>
  </si>
  <si>
    <t>Francisco</t>
  </si>
  <si>
    <t>Michael</t>
  </si>
  <si>
    <t>Ascension</t>
  </si>
  <si>
    <t>Peter</t>
  </si>
  <si>
    <t>Ann</t>
  </si>
  <si>
    <t>Alfonso</t>
  </si>
  <si>
    <t>Anna</t>
  </si>
  <si>
    <t>Didier</t>
  </si>
  <si>
    <t>Raoul</t>
  </si>
  <si>
    <t>Fred</t>
  </si>
  <si>
    <t>Eric</t>
  </si>
  <si>
    <t>Alexander</t>
  </si>
  <si>
    <t>Dolors</t>
  </si>
  <si>
    <t>Eduard</t>
  </si>
  <si>
    <t>Jose</t>
  </si>
  <si>
    <t>Pilar</t>
  </si>
  <si>
    <t>Robert</t>
  </si>
  <si>
    <t>Bob</t>
  </si>
  <si>
    <t>Philippe</t>
  </si>
  <si>
    <t>Edwin</t>
  </si>
  <si>
    <t>Jan</t>
  </si>
  <si>
    <t>Isabel</t>
  </si>
  <si>
    <t>Dietrich</t>
  </si>
  <si>
    <t>Olivier</t>
  </si>
  <si>
    <t>Esther</t>
  </si>
  <si>
    <t>Julien</t>
  </si>
  <si>
    <t>Bill</t>
  </si>
  <si>
    <t>George</t>
  </si>
  <si>
    <t>John</t>
  </si>
  <si>
    <t>Luc</t>
  </si>
  <si>
    <t>Aure</t>
  </si>
  <si>
    <t>Carlos</t>
  </si>
  <si>
    <t>Alan</t>
  </si>
  <si>
    <t>Javier</t>
  </si>
  <si>
    <t>Don</t>
  </si>
  <si>
    <t>Rik</t>
  </si>
  <si>
    <t>Victor</t>
  </si>
  <si>
    <t>Tom</t>
  </si>
  <si>
    <t>Jim</t>
  </si>
  <si>
    <t>Andrew</t>
  </si>
  <si>
    <t>Mike</t>
  </si>
  <si>
    <t>Govert</t>
  </si>
  <si>
    <t>Paul &amp; Leni</t>
  </si>
  <si>
    <t>Jeanne</t>
  </si>
  <si>
    <t>Katherine</t>
  </si>
  <si>
    <t>Gubbels</t>
  </si>
  <si>
    <t>Judy</t>
  </si>
  <si>
    <t>Ellen</t>
  </si>
  <si>
    <t>Marc</t>
  </si>
  <si>
    <t>Evan</t>
  </si>
  <si>
    <t>Sergio</t>
  </si>
  <si>
    <t>Geert</t>
  </si>
  <si>
    <t>Gerard</t>
  </si>
  <si>
    <t>Derek</t>
  </si>
  <si>
    <t>Perquita</t>
  </si>
  <si>
    <t>Frances</t>
  </si>
  <si>
    <t>Joerg</t>
  </si>
  <si>
    <t>Stephen</t>
  </si>
  <si>
    <t>Paul</t>
  </si>
  <si>
    <t>Dennis</t>
  </si>
  <si>
    <t>Deborah</t>
  </si>
  <si>
    <t>Wil</t>
  </si>
  <si>
    <t>Sheridan</t>
  </si>
  <si>
    <t>Colin</t>
  </si>
  <si>
    <t>Josep</t>
  </si>
  <si>
    <t>Dave</t>
  </si>
  <si>
    <t>Gillian</t>
  </si>
  <si>
    <t>Roger</t>
  </si>
  <si>
    <t>Derryl</t>
  </si>
  <si>
    <t>Guy</t>
  </si>
  <si>
    <t>Barrie</t>
  </si>
  <si>
    <t>Juan Carlos</t>
  </si>
  <si>
    <t>Nick</t>
  </si>
  <si>
    <t>Pierre</t>
  </si>
  <si>
    <t>Jacques</t>
  </si>
  <si>
    <t>Naomi</t>
  </si>
  <si>
    <t>Chris</t>
  </si>
  <si>
    <t>Joel</t>
  </si>
  <si>
    <t>Kris</t>
  </si>
  <si>
    <t>William</t>
  </si>
  <si>
    <t>Mick</t>
  </si>
  <si>
    <t>Jean</t>
  </si>
  <si>
    <t>Brian</t>
  </si>
  <si>
    <t>Barrett</t>
  </si>
  <si>
    <t>Herb</t>
  </si>
  <si>
    <t>Bernie</t>
  </si>
  <si>
    <t>Jay</t>
  </si>
  <si>
    <t>Dwyer</t>
  </si>
  <si>
    <t>Christiaan</t>
  </si>
  <si>
    <t>Klein Lebbing</t>
  </si>
  <si>
    <t>Friedhelm</t>
  </si>
  <si>
    <t>Dorst</t>
  </si>
  <si>
    <t>Leticia</t>
  </si>
  <si>
    <t>Ferrer</t>
  </si>
  <si>
    <t>Total Solar Eclipses</t>
  </si>
  <si>
    <t>Annular Solar Eclipses</t>
  </si>
  <si>
    <t>Mar</t>
  </si>
  <si>
    <t>Sep</t>
  </si>
  <si>
    <t>Dec</t>
  </si>
  <si>
    <t>Steve</t>
  </si>
  <si>
    <t>Edberg</t>
  </si>
  <si>
    <t>May</t>
  </si>
  <si>
    <t>Jun</t>
  </si>
  <si>
    <t>Daniel</t>
  </si>
  <si>
    <t>Lynch</t>
  </si>
  <si>
    <t>Apr</t>
  </si>
  <si>
    <t>Aug</t>
  </si>
  <si>
    <t>Feb</t>
  </si>
  <si>
    <t>Nov</t>
  </si>
  <si>
    <t>Jul</t>
  </si>
  <si>
    <t>Name</t>
  </si>
  <si>
    <t>Oct</t>
  </si>
  <si>
    <t>Timo</t>
  </si>
  <si>
    <t>Karhula</t>
  </si>
  <si>
    <t>Richard</t>
  </si>
  <si>
    <t>Monk</t>
  </si>
  <si>
    <t>Babak</t>
  </si>
  <si>
    <t>Tafreshi</t>
  </si>
  <si>
    <t>Sladacek</t>
  </si>
  <si>
    <t>Thomas</t>
  </si>
  <si>
    <t>Goodey</t>
  </si>
  <si>
    <t>White</t>
  </si>
  <si>
    <t>Val</t>
  </si>
  <si>
    <t>Friedland</t>
  </si>
  <si>
    <t>Zucker</t>
  </si>
  <si>
    <t>Vandenbulcke</t>
  </si>
  <si>
    <t>Mark</t>
  </si>
  <si>
    <t>Kidger</t>
  </si>
  <si>
    <t>Juan Pedro</t>
  </si>
  <si>
    <t>Ted</t>
  </si>
  <si>
    <t>Thurgur</t>
  </si>
  <si>
    <t>Jason</t>
  </si>
  <si>
    <t>Gerber</t>
  </si>
  <si>
    <t>Moser</t>
  </si>
  <si>
    <t>Kevin</t>
  </si>
  <si>
    <t>Kilburn</t>
  </si>
  <si>
    <t>Day</t>
  </si>
  <si>
    <t>Mth</t>
  </si>
  <si>
    <t>Year</t>
  </si>
  <si>
    <t>Saros</t>
  </si>
  <si>
    <t>Relno</t>
  </si>
  <si>
    <t>Gernot</t>
  </si>
  <si>
    <t>Osterloh</t>
  </si>
  <si>
    <t>Rowland</t>
  </si>
  <si>
    <t>Burley</t>
  </si>
  <si>
    <t>Jeff</t>
  </si>
  <si>
    <t>Walters</t>
  </si>
  <si>
    <t>Coleman</t>
  </si>
  <si>
    <t>Nathan</t>
  </si>
  <si>
    <t>Pam</t>
  </si>
  <si>
    <t>Saran</t>
  </si>
  <si>
    <t>Poshyachinda</t>
  </si>
  <si>
    <t>Conu</t>
  </si>
  <si>
    <t>Tunc</t>
  </si>
  <si>
    <t>Tezel</t>
  </si>
  <si>
    <t>Max possible &gt;</t>
  </si>
  <si>
    <t>Koen</t>
  </si>
  <si>
    <t>van Gorp</t>
  </si>
  <si>
    <t>Eloise</t>
  </si>
  <si>
    <t>Wolfgang</t>
  </si>
  <si>
    <t>Strickling</t>
  </si>
  <si>
    <t>Raymond</t>
  </si>
  <si>
    <t>Brooks</t>
  </si>
  <si>
    <t>Dori</t>
  </si>
  <si>
    <t>Terry</t>
  </si>
  <si>
    <t>Cuttle</t>
  </si>
  <si>
    <t>Hockey</t>
  </si>
  <si>
    <t>Ken</t>
  </si>
  <si>
    <t>Medway</t>
  </si>
  <si>
    <t>Larry</t>
  </si>
  <si>
    <t>Stevens</t>
  </si>
  <si>
    <t>Sinnott</t>
  </si>
  <si>
    <t>Denise</t>
  </si>
  <si>
    <t>Martin</t>
  </si>
  <si>
    <t>Mobberley</t>
  </si>
  <si>
    <t>Geoff</t>
  </si>
  <si>
    <t>Simms</t>
  </si>
  <si>
    <t>Weihrauch</t>
  </si>
  <si>
    <t>Xavier</t>
  </si>
  <si>
    <t>Jubier</t>
  </si>
  <si>
    <t>Hartwig</t>
  </si>
  <si>
    <t>Luethen</t>
  </si>
  <si>
    <t>Vornhusen</t>
  </si>
  <si>
    <t>Michelle</t>
  </si>
  <si>
    <t>Bales</t>
  </si>
  <si>
    <t>Kentrianakis</t>
  </si>
  <si>
    <t>Catalin</t>
  </si>
  <si>
    <t>Beldea</t>
  </si>
  <si>
    <t>Seen</t>
  </si>
  <si>
    <t>Attended</t>
  </si>
  <si>
    <t>Duration</t>
  </si>
  <si>
    <t>July</t>
  </si>
  <si>
    <t>A</t>
  </si>
  <si>
    <t>Success</t>
  </si>
  <si>
    <t>rate(time)</t>
  </si>
  <si>
    <t>rate(seen)</t>
  </si>
  <si>
    <t>Hiram</t>
  </si>
  <si>
    <t>Clawson</t>
  </si>
  <si>
    <t>Klaus</t>
  </si>
  <si>
    <t>Schulze-Frerichs</t>
  </si>
  <si>
    <t>den Hartog</t>
  </si>
  <si>
    <t>McGlaun</t>
  </si>
  <si>
    <t>Leo</t>
  </si>
  <si>
    <t>Metcalfe</t>
  </si>
  <si>
    <t>Crippen</t>
  </si>
  <si>
    <t>Donald</t>
  </si>
  <si>
    <t>Liebenberg</t>
  </si>
  <si>
    <t>Simon</t>
  </si>
  <si>
    <t>Maxfield</t>
  </si>
  <si>
    <t>Janet</t>
  </si>
  <si>
    <t>Lane</t>
  </si>
  <si>
    <t>Keith</t>
  </si>
  <si>
    <t>Bobbie</t>
  </si>
  <si>
    <t>Sessions</t>
  </si>
  <si>
    <t>Elisabeth</t>
  </si>
  <si>
    <t>Slobins</t>
  </si>
  <si>
    <t>Oscar</t>
  </si>
  <si>
    <t>Liz</t>
  </si>
  <si>
    <t>O'Mara</t>
  </si>
  <si>
    <t>Randy</t>
  </si>
  <si>
    <t>Shekeruk</t>
  </si>
  <si>
    <t>20/21</t>
  </si>
  <si>
    <t>Seen(m)</t>
  </si>
</sst>
</file>

<file path=xl/styles.xml><?xml version="1.0" encoding="utf-8"?>
<styleSheet xmlns="http://schemas.openxmlformats.org/spreadsheetml/2006/main">
  <numFmts count="2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0_ ;[Red]\-0\ "/>
  </numFmts>
  <fonts count="1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i/>
      <sz val="7"/>
      <name val="Arial"/>
      <family val="2"/>
    </font>
    <font>
      <b/>
      <sz val="7"/>
      <color indexed="10"/>
      <name val="Arial"/>
      <family val="2"/>
    </font>
    <font>
      <sz val="6"/>
      <color indexed="10"/>
      <name val="Arial"/>
      <family val="2"/>
    </font>
    <font>
      <u val="single"/>
      <sz val="15"/>
      <color indexed="12"/>
      <name val="Arial"/>
      <family val="0"/>
    </font>
    <font>
      <u val="single"/>
      <sz val="15"/>
      <color indexed="36"/>
      <name val="Arial"/>
      <family val="0"/>
    </font>
    <font>
      <b/>
      <sz val="6"/>
      <name val="Arial"/>
      <family val="2"/>
    </font>
    <font>
      <sz val="6"/>
      <name val="Arial"/>
      <family val="2"/>
    </font>
    <font>
      <sz val="7"/>
      <color indexed="9"/>
      <name val="Arial"/>
      <family val="2"/>
    </font>
    <font>
      <sz val="7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1" fontId="6" fillId="0" borderId="0" xfId="0" applyNumberFormat="1" applyFont="1" applyAlignment="1">
      <alignment horizontal="center"/>
    </xf>
    <xf numFmtId="172" fontId="5" fillId="0" borderId="0" xfId="0" applyNumberFormat="1" applyFont="1" applyAlignment="1">
      <alignment horizontal="center"/>
    </xf>
    <xf numFmtId="172" fontId="4" fillId="0" borderId="0" xfId="0" applyNumberFormat="1" applyFont="1" applyAlignment="1">
      <alignment/>
    </xf>
    <xf numFmtId="9" fontId="6" fillId="0" borderId="0" xfId="0" applyFont="1" applyAlignment="1">
      <alignment horizontal="center"/>
    </xf>
    <xf numFmtId="1" fontId="5" fillId="0" borderId="0" xfId="0" applyNumberFormat="1" applyFont="1" applyAlignment="1">
      <alignment horizontal="center"/>
    </xf>
    <xf numFmtId="1" fontId="4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172" fontId="6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0" fontId="8" fillId="0" borderId="0" xfId="0" applyFont="1" applyAlignment="1">
      <alignment horizontal="left"/>
    </xf>
    <xf numFmtId="0" fontId="1" fillId="0" borderId="0" xfId="0" applyFont="1" applyAlignment="1">
      <alignment/>
    </xf>
    <xf numFmtId="0" fontId="5" fillId="0" borderId="0" xfId="0" applyFont="1" applyAlignment="1">
      <alignment horizontal="left"/>
    </xf>
    <xf numFmtId="0" fontId="0" fillId="0" borderId="0" xfId="0" applyAlignment="1">
      <alignment horizontal="center"/>
    </xf>
    <xf numFmtId="1" fontId="0" fillId="0" borderId="0" xfId="0" applyNumberFormat="1" applyAlignment="1">
      <alignment/>
    </xf>
    <xf numFmtId="9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1" fontId="0" fillId="0" borderId="0" xfId="0" applyNumberFormat="1" applyAlignment="1">
      <alignment horizontal="center"/>
    </xf>
    <xf numFmtId="1" fontId="5" fillId="0" borderId="0" xfId="0" applyNumberFormat="1" applyFont="1" applyAlignment="1">
      <alignment horizontal="right"/>
    </xf>
    <xf numFmtId="0" fontId="12" fillId="0" borderId="0" xfId="0" applyFont="1" applyAlignment="1">
      <alignment horizontal="center"/>
    </xf>
    <xf numFmtId="172" fontId="12" fillId="0" borderId="0" xfId="0" applyNumberFormat="1" applyFont="1" applyAlignment="1">
      <alignment horizontal="center"/>
    </xf>
    <xf numFmtId="177" fontId="6" fillId="0" borderId="0" xfId="0" applyNumberFormat="1" applyFont="1" applyAlignment="1">
      <alignment horizontal="center"/>
    </xf>
    <xf numFmtId="177" fontId="6" fillId="0" borderId="0" xfId="0" applyNumberFormat="1" applyFont="1" applyAlignment="1">
      <alignment/>
    </xf>
    <xf numFmtId="177" fontId="5" fillId="0" borderId="0" xfId="0" applyNumberFormat="1" applyFont="1" applyAlignment="1">
      <alignment/>
    </xf>
    <xf numFmtId="177" fontId="4" fillId="0" borderId="0" xfId="0" applyNumberFormat="1" applyFont="1" applyAlignment="1">
      <alignment/>
    </xf>
    <xf numFmtId="177" fontId="5" fillId="0" borderId="0" xfId="0" applyNumberFormat="1" applyFont="1" applyAlignment="1">
      <alignment horizontal="center"/>
    </xf>
    <xf numFmtId="177" fontId="4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9" fontId="4" fillId="0" borderId="0" xfId="0" applyNumberFormat="1" applyFont="1" applyAlignment="1">
      <alignment/>
    </xf>
    <xf numFmtId="9" fontId="13" fillId="0" borderId="0" xfId="0" applyNumberFormat="1" applyFont="1" applyAlignment="1">
      <alignment horizontal="center"/>
    </xf>
    <xf numFmtId="9" fontId="6" fillId="0" borderId="0" xfId="0" applyNumberFormat="1" applyFont="1" applyAlignment="1">
      <alignment horizontal="center"/>
    </xf>
    <xf numFmtId="9" fontId="6" fillId="0" borderId="0" xfId="0" applyNumberFormat="1" applyFont="1" applyAlignment="1">
      <alignment/>
    </xf>
    <xf numFmtId="177" fontId="6" fillId="0" borderId="0" xfId="0" applyNumberFormat="1" applyFont="1" applyAlignment="1" quotePrefix="1">
      <alignment horizontal="center"/>
    </xf>
    <xf numFmtId="0" fontId="14" fillId="2" borderId="0" xfId="0" applyFont="1" applyFill="1" applyAlignment="1">
      <alignment horizontal="left"/>
    </xf>
    <xf numFmtId="1" fontId="15" fillId="0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982"/>
  <sheetViews>
    <sheetView zoomScale="150" zoomScaleNormal="150" workbookViewId="0" topLeftCell="A1">
      <pane xSplit="8" ySplit="6" topLeftCell="I40" activePane="bottomRight" state="frozen"/>
      <selection pane="topLeft" activeCell="A1" sqref="A1"/>
      <selection pane="topRight" activeCell="G1" sqref="G1"/>
      <selection pane="bottomLeft" activeCell="A5" sqref="A5"/>
      <selection pane="bottomRight" activeCell="F49" sqref="F49"/>
    </sheetView>
  </sheetViews>
  <sheetFormatPr defaultColWidth="9.140625" defaultRowHeight="12.75"/>
  <cols>
    <col min="1" max="1" width="10.00390625" style="0" customWidth="1"/>
    <col min="2" max="2" width="13.140625" style="0" customWidth="1"/>
    <col min="3" max="3" width="4.7109375" style="0" customWidth="1"/>
    <col min="4" max="4" width="4.57421875" style="0" customWidth="1"/>
    <col min="5" max="7" width="5.421875" style="0" customWidth="1"/>
    <col min="8" max="10" width="5.57421875" style="0" customWidth="1"/>
    <col min="11" max="11" width="5.57421875" style="20" customWidth="1"/>
    <col min="12" max="12" width="5.57421875" style="0" customWidth="1"/>
    <col min="13" max="13" width="5.57421875" style="21" customWidth="1"/>
    <col min="14" max="14" width="4.7109375" style="25" customWidth="1"/>
    <col min="15" max="15" width="5.00390625" style="0" customWidth="1"/>
    <col min="16" max="16" width="4.140625" style="0" customWidth="1"/>
    <col min="17" max="37" width="4.28125" style="0" customWidth="1"/>
    <col min="38" max="38" width="5.00390625" style="0" customWidth="1"/>
    <col min="39" max="39" width="4.8515625" style="0" customWidth="1"/>
    <col min="40" max="49" width="4.28125" style="0" customWidth="1"/>
  </cols>
  <sheetData>
    <row r="1" spans="1:14" ht="12.75">
      <c r="A1" s="18" t="s">
        <v>212</v>
      </c>
      <c r="H1" s="23" t="s">
        <v>256</v>
      </c>
      <c r="I1" s="23"/>
      <c r="J1" s="23"/>
      <c r="K1" s="3"/>
      <c r="L1" s="23"/>
      <c r="M1" s="26"/>
      <c r="N1" s="12"/>
    </row>
    <row r="2" spans="1:14" ht="12.75">
      <c r="A2" s="18"/>
      <c r="H2" s="23" t="s">
        <v>257</v>
      </c>
      <c r="I2" s="23"/>
      <c r="J2" s="23"/>
      <c r="K2" s="3"/>
      <c r="L2" s="23"/>
      <c r="M2" s="26"/>
      <c r="N2" s="12"/>
    </row>
    <row r="3" spans="1:45" ht="11.25" customHeight="1">
      <c r="A3" s="18"/>
      <c r="H3" s="23" t="s">
        <v>253</v>
      </c>
      <c r="I3" s="23"/>
      <c r="J3" s="3" t="s">
        <v>338</v>
      </c>
      <c r="K3" s="3">
        <v>15</v>
      </c>
      <c r="L3" s="12">
        <v>26</v>
      </c>
      <c r="M3" s="12">
        <v>7</v>
      </c>
      <c r="N3" s="12">
        <v>22</v>
      </c>
      <c r="O3" s="3">
        <v>3</v>
      </c>
      <c r="P3" s="3">
        <v>8</v>
      </c>
      <c r="Q3" s="3">
        <v>31</v>
      </c>
      <c r="R3" s="3">
        <v>10</v>
      </c>
      <c r="S3" s="3">
        <v>14</v>
      </c>
      <c r="T3" s="3">
        <v>16</v>
      </c>
      <c r="U3" s="3">
        <v>22</v>
      </c>
      <c r="V3" s="3">
        <v>29</v>
      </c>
      <c r="W3" s="3">
        <v>10</v>
      </c>
      <c r="X3" s="3">
        <v>4</v>
      </c>
      <c r="Y3" s="3">
        <v>16</v>
      </c>
      <c r="Z3" s="3">
        <v>26</v>
      </c>
      <c r="AA3" s="3">
        <v>11</v>
      </c>
      <c r="AB3" s="3">
        <v>23</v>
      </c>
      <c r="AC3" s="3">
        <v>29</v>
      </c>
      <c r="AD3" s="3">
        <v>3</v>
      </c>
      <c r="AE3" s="3">
        <v>30</v>
      </c>
      <c r="AF3" s="3">
        <v>4</v>
      </c>
      <c r="AG3" s="3">
        <v>4</v>
      </c>
      <c r="AH3" s="3">
        <v>10</v>
      </c>
      <c r="AI3" s="3">
        <v>22</v>
      </c>
      <c r="AJ3" s="3">
        <v>18</v>
      </c>
      <c r="AK3" s="3">
        <v>29</v>
      </c>
      <c r="AL3" s="3">
        <v>24</v>
      </c>
      <c r="AM3" s="3">
        <v>4</v>
      </c>
      <c r="AN3" s="3">
        <v>16</v>
      </c>
      <c r="AO3" s="3">
        <v>31</v>
      </c>
      <c r="AP3" s="3">
        <v>11</v>
      </c>
      <c r="AQ3" s="3">
        <v>18</v>
      </c>
      <c r="AR3" s="3">
        <v>20</v>
      </c>
      <c r="AS3" s="3">
        <v>23</v>
      </c>
    </row>
    <row r="4" spans="5:45" s="3" customFormat="1" ht="12" customHeight="1">
      <c r="E4" s="27" t="s">
        <v>307</v>
      </c>
      <c r="F4" s="27" t="s">
        <v>307</v>
      </c>
      <c r="G4" s="27"/>
      <c r="H4" s="23" t="s">
        <v>254</v>
      </c>
      <c r="I4" s="23"/>
      <c r="J4" s="3" t="s">
        <v>218</v>
      </c>
      <c r="K4" s="3" t="s">
        <v>137</v>
      </c>
      <c r="L4" s="12" t="s">
        <v>137</v>
      </c>
      <c r="M4" s="12" t="s">
        <v>224</v>
      </c>
      <c r="N4" s="12" t="s">
        <v>214</v>
      </c>
      <c r="O4" s="3" t="s">
        <v>228</v>
      </c>
      <c r="P4" s="3" t="s">
        <v>222</v>
      </c>
      <c r="Q4" s="3" t="s">
        <v>218</v>
      </c>
      <c r="R4" s="3" t="s">
        <v>219</v>
      </c>
      <c r="S4" s="3" t="s">
        <v>215</v>
      </c>
      <c r="T4" s="3" t="s">
        <v>224</v>
      </c>
      <c r="U4" s="3" t="s">
        <v>223</v>
      </c>
      <c r="V4" s="3" t="s">
        <v>222</v>
      </c>
      <c r="W4" s="3" t="s">
        <v>218</v>
      </c>
      <c r="X4" s="3" t="s">
        <v>137</v>
      </c>
      <c r="Y4" s="3" t="s">
        <v>137</v>
      </c>
      <c r="Z4" s="3" t="s">
        <v>137</v>
      </c>
      <c r="AA4" s="3" t="s">
        <v>214</v>
      </c>
      <c r="AB4" s="3" t="s">
        <v>214</v>
      </c>
      <c r="AC4" s="3" t="s">
        <v>213</v>
      </c>
      <c r="AD4" s="3" t="s">
        <v>228</v>
      </c>
      <c r="AE4" s="3" t="s">
        <v>218</v>
      </c>
      <c r="AF4" s="3" t="s">
        <v>215</v>
      </c>
      <c r="AG4" s="3" t="s">
        <v>224</v>
      </c>
      <c r="AH4" s="3" t="s">
        <v>223</v>
      </c>
      <c r="AI4" s="3" t="s">
        <v>223</v>
      </c>
      <c r="AJ4" s="3" t="s">
        <v>222</v>
      </c>
      <c r="AK4" s="3" t="s">
        <v>222</v>
      </c>
      <c r="AL4" s="3" t="s">
        <v>215</v>
      </c>
      <c r="AM4" s="3" t="s">
        <v>137</v>
      </c>
      <c r="AN4" s="3" t="s">
        <v>137</v>
      </c>
      <c r="AO4" s="3" t="s">
        <v>223</v>
      </c>
      <c r="AP4" s="3" t="s">
        <v>214</v>
      </c>
      <c r="AQ4" s="3" t="s">
        <v>213</v>
      </c>
      <c r="AR4" s="3" t="s">
        <v>218</v>
      </c>
      <c r="AS4" s="3" t="s">
        <v>225</v>
      </c>
    </row>
    <row r="5" spans="1:45" s="3" customFormat="1" ht="12" customHeight="1">
      <c r="A5" s="19" t="s">
        <v>227</v>
      </c>
      <c r="C5" s="3" t="s">
        <v>3</v>
      </c>
      <c r="D5" s="3" t="s">
        <v>309</v>
      </c>
      <c r="E5" s="28" t="s">
        <v>339</v>
      </c>
      <c r="F5" s="28" t="s">
        <v>306</v>
      </c>
      <c r="G5" s="37" t="s">
        <v>310</v>
      </c>
      <c r="H5" s="23" t="s">
        <v>255</v>
      </c>
      <c r="I5" s="23"/>
      <c r="J5" s="3">
        <v>2012</v>
      </c>
      <c r="K5" s="3">
        <v>2010</v>
      </c>
      <c r="L5" s="12">
        <v>2009</v>
      </c>
      <c r="M5" s="12">
        <v>2008</v>
      </c>
      <c r="N5" s="12">
        <v>2006</v>
      </c>
      <c r="O5" s="3">
        <v>2005</v>
      </c>
      <c r="P5" s="3">
        <v>2005</v>
      </c>
      <c r="Q5" s="3">
        <v>2003</v>
      </c>
      <c r="R5" s="3">
        <v>2002</v>
      </c>
      <c r="S5" s="3">
        <v>2001</v>
      </c>
      <c r="T5" s="3">
        <v>1999</v>
      </c>
      <c r="U5" s="3">
        <v>1998</v>
      </c>
      <c r="V5" s="3">
        <v>1995</v>
      </c>
      <c r="W5" s="3">
        <v>1994</v>
      </c>
      <c r="X5" s="3">
        <v>1992</v>
      </c>
      <c r="Y5" s="3">
        <v>1991</v>
      </c>
      <c r="Z5" s="3">
        <v>1990</v>
      </c>
      <c r="AA5" s="3">
        <v>1988</v>
      </c>
      <c r="AB5" s="3">
        <v>1987</v>
      </c>
      <c r="AC5" s="3">
        <v>1987</v>
      </c>
      <c r="AD5" s="3">
        <v>1986</v>
      </c>
      <c r="AE5" s="3">
        <v>1984</v>
      </c>
      <c r="AF5" s="3">
        <v>1983</v>
      </c>
      <c r="AG5" s="3">
        <v>1981</v>
      </c>
      <c r="AH5" s="3">
        <v>1980</v>
      </c>
      <c r="AI5" s="3">
        <v>1979</v>
      </c>
      <c r="AJ5" s="3">
        <v>1977</v>
      </c>
      <c r="AK5" s="3">
        <v>1976</v>
      </c>
      <c r="AL5" s="3">
        <v>1973</v>
      </c>
      <c r="AM5" s="3">
        <v>1973</v>
      </c>
      <c r="AN5" s="3">
        <v>1972</v>
      </c>
      <c r="AO5" s="3">
        <v>1970</v>
      </c>
      <c r="AP5" s="3">
        <v>1969</v>
      </c>
      <c r="AQ5" s="3">
        <v>1969</v>
      </c>
      <c r="AR5" s="3">
        <v>1966</v>
      </c>
      <c r="AS5" s="3">
        <v>1965</v>
      </c>
    </row>
    <row r="6" spans="1:49" ht="12" customHeight="1">
      <c r="A6" s="6"/>
      <c r="B6" s="2" t="s">
        <v>1</v>
      </c>
      <c r="C6" s="5">
        <f>COUNT(J6:AZ6)</f>
        <v>36</v>
      </c>
      <c r="D6" s="5"/>
      <c r="E6" s="9">
        <f>SUM(J6:AU6)/60</f>
        <v>167.43333333333334</v>
      </c>
      <c r="F6" s="9"/>
      <c r="G6" s="37" t="s">
        <v>311</v>
      </c>
      <c r="H6" s="35" t="s">
        <v>312</v>
      </c>
      <c r="I6" s="35"/>
      <c r="J6" s="3">
        <v>346</v>
      </c>
      <c r="K6" s="3">
        <v>670</v>
      </c>
      <c r="L6" s="12">
        <v>476</v>
      </c>
      <c r="M6" s="12">
        <v>134</v>
      </c>
      <c r="N6" s="12">
        <v>495</v>
      </c>
      <c r="O6" s="3">
        <v>272</v>
      </c>
      <c r="P6" s="3">
        <v>34</v>
      </c>
      <c r="Q6" s="12">
        <v>218</v>
      </c>
      <c r="R6" s="12">
        <v>72</v>
      </c>
      <c r="S6" s="12">
        <v>235</v>
      </c>
      <c r="T6" s="12">
        <v>76</v>
      </c>
      <c r="U6" s="12">
        <v>192</v>
      </c>
      <c r="V6" s="12">
        <v>396</v>
      </c>
      <c r="W6" s="12">
        <v>374</v>
      </c>
      <c r="X6" s="12">
        <v>703</v>
      </c>
      <c r="Y6" s="12">
        <v>475</v>
      </c>
      <c r="Z6" s="12">
        <v>126</v>
      </c>
      <c r="AA6" s="12">
        <v>413</v>
      </c>
      <c r="AB6" s="12">
        <v>226</v>
      </c>
      <c r="AC6" s="12">
        <v>54</v>
      </c>
      <c r="AD6" s="12">
        <v>4</v>
      </c>
      <c r="AE6" s="12">
        <v>63</v>
      </c>
      <c r="AF6" s="12">
        <v>244</v>
      </c>
      <c r="AG6" s="12">
        <v>71</v>
      </c>
      <c r="AH6" s="12">
        <v>202</v>
      </c>
      <c r="AI6" s="12">
        <v>362</v>
      </c>
      <c r="AJ6" s="12">
        <v>422</v>
      </c>
      <c r="AK6" s="12">
        <v>400</v>
      </c>
      <c r="AL6" s="12">
        <v>724</v>
      </c>
      <c r="AM6" s="12">
        <v>471</v>
      </c>
      <c r="AN6" s="12">
        <v>118</v>
      </c>
      <c r="AO6" s="12">
        <v>405</v>
      </c>
      <c r="AP6" s="12">
        <v>192</v>
      </c>
      <c r="AQ6" s="12">
        <v>78</v>
      </c>
      <c r="AR6" s="12">
        <v>58</v>
      </c>
      <c r="AS6" s="12">
        <v>245</v>
      </c>
      <c r="AT6" s="21"/>
      <c r="AU6" s="21"/>
      <c r="AV6" s="21"/>
      <c r="AW6" s="21"/>
    </row>
    <row r="7" spans="1:49" s="4" customFormat="1" ht="12" customHeight="1">
      <c r="A7" s="4" t="str">
        <f>Totals!A7</f>
        <v>Tom</v>
      </c>
      <c r="B7" s="4" t="str">
        <f>Totals!B7</f>
        <v>Alderweireldt</v>
      </c>
      <c r="C7" s="5">
        <f>COUNTIF(J7:AS7,"&gt;0.1")</f>
        <v>0</v>
      </c>
      <c r="D7" s="5">
        <f>COUNT(J7:AZ7)</f>
        <v>0</v>
      </c>
      <c r="E7" s="9">
        <f>SUMIF(J7:AZ7,"&gt;0",J7:AZ7)/60</f>
        <v>0</v>
      </c>
      <c r="F7" s="9">
        <f>SUMIF(J7:AZ7,"&gt;0",J7:AZ7)/60-SUMIF(J7:AZ7,"&lt;0",J7:AZ7)/60</f>
        <v>0</v>
      </c>
      <c r="G7" s="38">
        <f>IF(E7&gt;0,E7/F7,"")</f>
      </c>
      <c r="H7" s="11">
        <f>IF(C7&gt;0,C7/D7,"")</f>
      </c>
      <c r="I7" s="8"/>
      <c r="J7" s="8"/>
      <c r="K7" s="11"/>
      <c r="L7" s="29"/>
      <c r="M7" s="29"/>
      <c r="N7" s="29"/>
      <c r="O7" s="29"/>
      <c r="P7" s="29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16"/>
      <c r="AU7" s="16"/>
      <c r="AV7" s="16"/>
      <c r="AW7" s="16"/>
    </row>
    <row r="8" spans="1:49" s="4" customFormat="1" ht="12" customHeight="1">
      <c r="A8" s="4" t="str">
        <f>Totals!A8</f>
        <v>Jay</v>
      </c>
      <c r="B8" s="4" t="str">
        <f>Totals!B8</f>
        <v>Anderson</v>
      </c>
      <c r="C8" s="5">
        <f aca="true" t="shared" si="0" ref="C8:C71">COUNTIF(J8:AS8,"&gt;0.1")</f>
        <v>4</v>
      </c>
      <c r="D8" s="5">
        <f aca="true" t="shared" si="1" ref="D8:D71">COUNT(J8:AZ8)</f>
        <v>5</v>
      </c>
      <c r="E8" s="9">
        <f aca="true" t="shared" si="2" ref="E8:E71">SUMIF(J8:AZ8,"&gt;0",J8:AZ8)/60</f>
        <v>16.166666666666668</v>
      </c>
      <c r="F8" s="9">
        <f aca="true" t="shared" si="3" ref="F8:F71">SUMIF(J8:AZ8,"&gt;0",J8:AZ8)/60-SUMIF(J8:AZ8,"&lt;0",J8:AZ8)/60</f>
        <v>17</v>
      </c>
      <c r="G8" s="38">
        <f aca="true" t="shared" si="4" ref="G8:G73">IF(E8&gt;0,E8/F8,"")</f>
        <v>0.9509803921568628</v>
      </c>
      <c r="H8" s="11">
        <f aca="true" t="shared" si="5" ref="H8:H73">IF(C8&gt;0,C8/D8,"")</f>
        <v>0.8</v>
      </c>
      <c r="I8" s="8"/>
      <c r="J8" s="8"/>
      <c r="K8" s="11"/>
      <c r="L8" s="29"/>
      <c r="M8" s="29"/>
      <c r="N8" s="29"/>
      <c r="O8" s="29">
        <v>257</v>
      </c>
      <c r="P8" s="29"/>
      <c r="Q8" s="30"/>
      <c r="R8" s="30"/>
      <c r="S8" s="29">
        <v>193</v>
      </c>
      <c r="T8" s="30"/>
      <c r="U8" s="30"/>
      <c r="V8" s="30"/>
      <c r="W8" s="29">
        <v>340</v>
      </c>
      <c r="X8" s="29">
        <v>180</v>
      </c>
      <c r="Y8" s="30"/>
      <c r="Z8" s="30"/>
      <c r="AA8" s="30"/>
      <c r="AB8" s="30"/>
      <c r="AC8" s="30"/>
      <c r="AD8" s="30"/>
      <c r="AE8" s="30">
        <v>-50</v>
      </c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16"/>
      <c r="AU8" s="16"/>
      <c r="AV8" s="16"/>
      <c r="AW8" s="16"/>
    </row>
    <row r="9" spans="1:49" s="4" customFormat="1" ht="12" customHeight="1">
      <c r="A9" s="4" t="str">
        <f>Totals!A9</f>
        <v>Judy</v>
      </c>
      <c r="B9" s="4" t="str">
        <f>Totals!B9</f>
        <v>Anderson</v>
      </c>
      <c r="C9" s="5">
        <f t="shared" si="0"/>
        <v>2</v>
      </c>
      <c r="D9" s="5">
        <f t="shared" si="1"/>
        <v>2</v>
      </c>
      <c r="E9" s="9">
        <f t="shared" si="2"/>
        <v>7.283333333333333</v>
      </c>
      <c r="F9" s="9">
        <f t="shared" si="3"/>
        <v>7.283333333333333</v>
      </c>
      <c r="G9" s="38">
        <f t="shared" si="4"/>
        <v>1</v>
      </c>
      <c r="H9" s="11">
        <f t="shared" si="5"/>
        <v>1</v>
      </c>
      <c r="I9" s="8"/>
      <c r="J9" s="8"/>
      <c r="K9" s="11"/>
      <c r="L9" s="29"/>
      <c r="M9" s="29"/>
      <c r="N9" s="29"/>
      <c r="O9" s="29">
        <v>257</v>
      </c>
      <c r="P9" s="29"/>
      <c r="Q9" s="30"/>
      <c r="R9" s="30"/>
      <c r="S9" s="30"/>
      <c r="T9" s="30"/>
      <c r="U9" s="30"/>
      <c r="V9" s="30"/>
      <c r="W9" s="29"/>
      <c r="X9" s="29">
        <v>180</v>
      </c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16"/>
      <c r="AU9" s="16"/>
      <c r="AV9" s="16"/>
      <c r="AW9" s="16"/>
    </row>
    <row r="10" spans="1:49" s="4" customFormat="1" ht="12" customHeight="1">
      <c r="A10" s="4" t="str">
        <f>Totals!A10</f>
        <v>Pierre</v>
      </c>
      <c r="B10" s="4" t="str">
        <f>Totals!B10</f>
        <v>Arpin</v>
      </c>
      <c r="C10" s="5">
        <f t="shared" si="0"/>
        <v>0</v>
      </c>
      <c r="D10" s="5">
        <f t="shared" si="1"/>
        <v>0</v>
      </c>
      <c r="E10" s="9">
        <f t="shared" si="2"/>
        <v>0</v>
      </c>
      <c r="F10" s="9">
        <f t="shared" si="3"/>
        <v>0</v>
      </c>
      <c r="G10" s="38">
        <f t="shared" si="4"/>
      </c>
      <c r="H10" s="11">
        <f t="shared" si="5"/>
      </c>
      <c r="I10" s="8"/>
      <c r="J10" s="8"/>
      <c r="K10" s="11"/>
      <c r="L10" s="29"/>
      <c r="M10" s="29"/>
      <c r="N10" s="29"/>
      <c r="O10" s="29"/>
      <c r="P10" s="29"/>
      <c r="Q10" s="30"/>
      <c r="R10" s="30"/>
      <c r="S10" s="30"/>
      <c r="T10" s="30"/>
      <c r="U10" s="30"/>
      <c r="V10" s="30"/>
      <c r="W10" s="29"/>
      <c r="X10" s="29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16"/>
      <c r="AU10" s="16"/>
      <c r="AV10" s="16"/>
      <c r="AW10" s="16"/>
    </row>
    <row r="11" spans="1:49" s="4" customFormat="1" ht="12" customHeight="1">
      <c r="A11" s="4" t="str">
        <f>Totals!A11</f>
        <v>Dave</v>
      </c>
      <c r="B11" s="4" t="str">
        <f>Totals!B11</f>
        <v>Balch</v>
      </c>
      <c r="C11" s="5">
        <f t="shared" si="0"/>
        <v>4</v>
      </c>
      <c r="D11" s="5">
        <f t="shared" si="1"/>
        <v>4</v>
      </c>
      <c r="E11" s="9">
        <f t="shared" si="2"/>
        <v>13.316666666666666</v>
      </c>
      <c r="F11" s="9">
        <f t="shared" si="3"/>
        <v>13.316666666666666</v>
      </c>
      <c r="G11" s="38">
        <f t="shared" si="4"/>
        <v>1</v>
      </c>
      <c r="H11" s="11">
        <f t="shared" si="5"/>
        <v>1</v>
      </c>
      <c r="I11" s="8"/>
      <c r="J11" s="8">
        <v>273</v>
      </c>
      <c r="K11" s="11"/>
      <c r="L11" s="29"/>
      <c r="M11" s="29"/>
      <c r="N11" s="29"/>
      <c r="O11" s="29"/>
      <c r="P11" s="29">
        <v>16</v>
      </c>
      <c r="Q11" s="30"/>
      <c r="R11" s="30"/>
      <c r="S11" s="30"/>
      <c r="T11" s="30"/>
      <c r="U11" s="30"/>
      <c r="V11" s="30"/>
      <c r="W11" s="29">
        <v>330</v>
      </c>
      <c r="X11" s="29">
        <v>180</v>
      </c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16"/>
      <c r="AU11" s="16"/>
      <c r="AV11" s="16"/>
      <c r="AW11" s="16"/>
    </row>
    <row r="12" spans="1:49" s="4" customFormat="1" ht="12" customHeight="1">
      <c r="A12" s="4" t="str">
        <f>Totals!A12</f>
        <v>Michelle</v>
      </c>
      <c r="B12" s="4" t="str">
        <f>Totals!B12</f>
        <v>Bales</v>
      </c>
      <c r="C12" s="5">
        <f t="shared" si="0"/>
        <v>1</v>
      </c>
      <c r="D12" s="5">
        <f t="shared" si="1"/>
        <v>1</v>
      </c>
      <c r="E12" s="9">
        <f t="shared" si="2"/>
        <v>6.15</v>
      </c>
      <c r="F12" s="9">
        <f t="shared" si="3"/>
        <v>6.15</v>
      </c>
      <c r="G12" s="38">
        <f t="shared" si="4"/>
        <v>1</v>
      </c>
      <c r="H12" s="11">
        <f t="shared" si="5"/>
        <v>1</v>
      </c>
      <c r="I12" s="8"/>
      <c r="J12" s="8"/>
      <c r="K12" s="11"/>
      <c r="L12" s="29"/>
      <c r="M12" s="29"/>
      <c r="N12" s="29"/>
      <c r="O12" s="29"/>
      <c r="P12" s="29"/>
      <c r="Q12" s="30"/>
      <c r="R12" s="30"/>
      <c r="S12" s="30"/>
      <c r="T12" s="30"/>
      <c r="U12" s="30"/>
      <c r="V12" s="30"/>
      <c r="W12" s="29">
        <v>369</v>
      </c>
      <c r="X12" s="29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16"/>
      <c r="AU12" s="16"/>
      <c r="AV12" s="16"/>
      <c r="AW12" s="16"/>
    </row>
    <row r="13" spans="1:49" s="4" customFormat="1" ht="12" customHeight="1">
      <c r="A13" s="4" t="str">
        <f>Totals!A13</f>
        <v>Derryl</v>
      </c>
      <c r="B13" s="4" t="str">
        <f>Totals!B13</f>
        <v>Barr</v>
      </c>
      <c r="C13" s="5">
        <f t="shared" si="0"/>
        <v>0</v>
      </c>
      <c r="D13" s="5">
        <f t="shared" si="1"/>
        <v>0</v>
      </c>
      <c r="E13" s="9">
        <f t="shared" si="2"/>
        <v>0</v>
      </c>
      <c r="F13" s="9">
        <f t="shared" si="3"/>
        <v>0</v>
      </c>
      <c r="G13" s="38">
        <f t="shared" si="4"/>
      </c>
      <c r="H13" s="11">
        <f t="shared" si="5"/>
      </c>
      <c r="I13" s="8"/>
      <c r="J13" s="8"/>
      <c r="K13" s="11"/>
      <c r="L13" s="29"/>
      <c r="M13" s="29"/>
      <c r="N13" s="29"/>
      <c r="O13" s="29"/>
      <c r="P13" s="29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16"/>
      <c r="AU13" s="16"/>
      <c r="AV13" s="16"/>
      <c r="AW13" s="16"/>
    </row>
    <row r="14" spans="1:49" s="4" customFormat="1" ht="12" customHeight="1">
      <c r="A14" s="4" t="str">
        <f>Totals!A14</f>
        <v>Nathan</v>
      </c>
      <c r="B14" s="4" t="str">
        <f>Totals!B14</f>
        <v>Barr</v>
      </c>
      <c r="C14" s="5">
        <f t="shared" si="0"/>
        <v>0</v>
      </c>
      <c r="D14" s="5">
        <f t="shared" si="1"/>
        <v>0</v>
      </c>
      <c r="E14" s="9">
        <f t="shared" si="2"/>
        <v>0</v>
      </c>
      <c r="F14" s="9">
        <f t="shared" si="3"/>
        <v>0</v>
      </c>
      <c r="G14" s="38">
        <f t="shared" si="4"/>
      </c>
      <c r="H14" s="11">
        <f t="shared" si="5"/>
      </c>
      <c r="I14" s="8"/>
      <c r="J14" s="8"/>
      <c r="K14" s="11"/>
      <c r="L14" s="29"/>
      <c r="M14" s="29"/>
      <c r="N14" s="29"/>
      <c r="O14" s="29"/>
      <c r="P14" s="29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16"/>
      <c r="AU14" s="16"/>
      <c r="AV14" s="16"/>
      <c r="AW14" s="16"/>
    </row>
    <row r="15" spans="1:49" s="4" customFormat="1" ht="12" customHeight="1">
      <c r="A15" s="4" t="str">
        <f>Totals!A15</f>
        <v>Pam</v>
      </c>
      <c r="B15" s="4" t="str">
        <f>Totals!B15</f>
        <v>Barr</v>
      </c>
      <c r="C15" s="5">
        <f t="shared" si="0"/>
        <v>0</v>
      </c>
      <c r="D15" s="5">
        <f t="shared" si="1"/>
        <v>0</v>
      </c>
      <c r="E15" s="9">
        <f t="shared" si="2"/>
        <v>0</v>
      </c>
      <c r="F15" s="9">
        <f t="shared" si="3"/>
        <v>0</v>
      </c>
      <c r="G15" s="38">
        <f t="shared" si="4"/>
      </c>
      <c r="H15" s="11">
        <f t="shared" si="5"/>
      </c>
      <c r="I15" s="8"/>
      <c r="J15" s="8"/>
      <c r="K15" s="11"/>
      <c r="L15" s="29"/>
      <c r="M15" s="29"/>
      <c r="N15" s="29"/>
      <c r="O15" s="29"/>
      <c r="P15" s="29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16"/>
      <c r="AU15" s="16"/>
      <c r="AV15" s="16"/>
      <c r="AW15" s="16"/>
    </row>
    <row r="16" spans="1:49" s="4" customFormat="1" ht="12" customHeight="1">
      <c r="A16" s="4" t="str">
        <f>Totals!A16</f>
        <v>Ascension</v>
      </c>
      <c r="B16" s="4" t="str">
        <f>Totals!B16</f>
        <v>Belda</v>
      </c>
      <c r="C16" s="5">
        <f t="shared" si="0"/>
        <v>0</v>
      </c>
      <c r="D16" s="5">
        <f t="shared" si="1"/>
        <v>0</v>
      </c>
      <c r="E16" s="9">
        <f t="shared" si="2"/>
        <v>0</v>
      </c>
      <c r="F16" s="9">
        <f t="shared" si="3"/>
        <v>0</v>
      </c>
      <c r="G16" s="38">
        <f t="shared" si="4"/>
      </c>
      <c r="H16" s="11">
        <f t="shared" si="5"/>
      </c>
      <c r="I16" s="8"/>
      <c r="J16" s="8"/>
      <c r="K16" s="11"/>
      <c r="L16" s="29"/>
      <c r="M16" s="29"/>
      <c r="N16" s="29"/>
      <c r="O16" s="29"/>
      <c r="P16" s="29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16"/>
      <c r="AU16" s="16"/>
      <c r="AV16" s="16"/>
      <c r="AW16" s="16"/>
    </row>
    <row r="17" spans="1:49" s="4" customFormat="1" ht="12" customHeight="1">
      <c r="A17" s="4" t="str">
        <f>Totals!A17</f>
        <v>Catalin</v>
      </c>
      <c r="B17" s="4" t="str">
        <f>Totals!B17</f>
        <v>Beldea</v>
      </c>
      <c r="C17" s="5">
        <f t="shared" si="0"/>
        <v>0</v>
      </c>
      <c r="D17" s="5">
        <f t="shared" si="1"/>
        <v>0</v>
      </c>
      <c r="E17" s="9">
        <f t="shared" si="2"/>
        <v>0</v>
      </c>
      <c r="F17" s="9">
        <f t="shared" si="3"/>
        <v>0</v>
      </c>
      <c r="G17" s="38">
        <f t="shared" si="4"/>
      </c>
      <c r="H17" s="11">
        <f t="shared" si="5"/>
      </c>
      <c r="I17" s="8"/>
      <c r="J17" s="8"/>
      <c r="K17" s="11"/>
      <c r="L17" s="29"/>
      <c r="M17" s="29"/>
      <c r="N17" s="29"/>
      <c r="O17" s="29"/>
      <c r="P17" s="29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16"/>
      <c r="AU17" s="16"/>
      <c r="AV17" s="16"/>
      <c r="AW17" s="16"/>
    </row>
    <row r="18" spans="1:49" s="4" customFormat="1" ht="12" customHeight="1">
      <c r="A18" s="4" t="str">
        <f>Totals!A18</f>
        <v>Chris</v>
      </c>
      <c r="B18" s="4" t="str">
        <f>Totals!B18</f>
        <v>Bennett</v>
      </c>
      <c r="C18" s="5">
        <f t="shared" si="0"/>
        <v>1</v>
      </c>
      <c r="D18" s="5">
        <f t="shared" si="1"/>
        <v>2</v>
      </c>
      <c r="E18" s="9">
        <f t="shared" si="2"/>
        <v>5.116666666666666</v>
      </c>
      <c r="F18" s="9">
        <f t="shared" si="3"/>
        <v>8.733333333333333</v>
      </c>
      <c r="G18" s="38">
        <f t="shared" si="4"/>
        <v>0.5858778625954199</v>
      </c>
      <c r="H18" s="11">
        <f t="shared" si="5"/>
        <v>0.5</v>
      </c>
      <c r="I18" s="8"/>
      <c r="J18" s="8"/>
      <c r="K18" s="11"/>
      <c r="L18" s="29"/>
      <c r="M18" s="29"/>
      <c r="N18" s="29"/>
      <c r="O18" s="29"/>
      <c r="P18" s="29"/>
      <c r="Q18" s="29">
        <v>-217</v>
      </c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29">
        <v>307</v>
      </c>
      <c r="AL18" s="30"/>
      <c r="AM18" s="30"/>
      <c r="AN18" s="30"/>
      <c r="AO18" s="30"/>
      <c r="AP18" s="30"/>
      <c r="AQ18" s="30"/>
      <c r="AR18" s="30"/>
      <c r="AS18" s="30"/>
      <c r="AT18" s="16"/>
      <c r="AU18" s="16"/>
      <c r="AV18" s="16"/>
      <c r="AW18" s="16"/>
    </row>
    <row r="19" spans="1:49" s="4" customFormat="1" ht="12" customHeight="1">
      <c r="A19" s="4" t="str">
        <f>Totals!A19</f>
        <v>Dolors</v>
      </c>
      <c r="B19" s="4" t="str">
        <f>Totals!B19</f>
        <v>Bernia</v>
      </c>
      <c r="C19" s="5">
        <f t="shared" si="0"/>
        <v>0</v>
      </c>
      <c r="D19" s="5">
        <f t="shared" si="1"/>
        <v>0</v>
      </c>
      <c r="E19" s="9">
        <f t="shared" si="2"/>
        <v>0</v>
      </c>
      <c r="F19" s="9">
        <f t="shared" si="3"/>
        <v>0</v>
      </c>
      <c r="G19" s="38">
        <f t="shared" si="4"/>
      </c>
      <c r="H19" s="11">
        <f t="shared" si="5"/>
      </c>
      <c r="I19" s="8"/>
      <c r="J19" s="8"/>
      <c r="K19" s="11"/>
      <c r="L19" s="29"/>
      <c r="M19" s="29"/>
      <c r="N19" s="29"/>
      <c r="O19" s="29"/>
      <c r="P19" s="29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16"/>
      <c r="AU19" s="16"/>
      <c r="AV19" s="16"/>
      <c r="AW19" s="16"/>
    </row>
    <row r="20" spans="1:49" s="4" customFormat="1" ht="12" customHeight="1">
      <c r="A20" s="4" t="str">
        <f>Totals!A20</f>
        <v>Marc</v>
      </c>
      <c r="B20" s="4" t="str">
        <f>Totals!B20</f>
        <v>Bernstein</v>
      </c>
      <c r="C20" s="5">
        <f t="shared" si="0"/>
        <v>0</v>
      </c>
      <c r="D20" s="5">
        <f t="shared" si="1"/>
        <v>0</v>
      </c>
      <c r="E20" s="9">
        <f t="shared" si="2"/>
        <v>0</v>
      </c>
      <c r="F20" s="9">
        <f t="shared" si="3"/>
        <v>0</v>
      </c>
      <c r="G20" s="38">
        <f t="shared" si="4"/>
      </c>
      <c r="H20" s="11">
        <f t="shared" si="5"/>
      </c>
      <c r="I20" s="8"/>
      <c r="J20" s="8"/>
      <c r="K20" s="11"/>
      <c r="L20" s="29"/>
      <c r="M20" s="29"/>
      <c r="N20" s="29"/>
      <c r="O20" s="29"/>
      <c r="P20" s="29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16"/>
      <c r="AU20" s="16"/>
      <c r="AV20" s="16"/>
      <c r="AW20" s="16"/>
    </row>
    <row r="21" spans="1:49" s="4" customFormat="1" ht="12" customHeight="1">
      <c r="A21" s="4" t="str">
        <f>Totals!A21</f>
        <v>Rik</v>
      </c>
      <c r="B21" s="4" t="str">
        <f>Totals!B21</f>
        <v>Blondeel</v>
      </c>
      <c r="C21" s="5">
        <f t="shared" si="0"/>
        <v>0</v>
      </c>
      <c r="D21" s="5">
        <f t="shared" si="1"/>
        <v>0</v>
      </c>
      <c r="E21" s="9">
        <f t="shared" si="2"/>
        <v>0</v>
      </c>
      <c r="F21" s="9">
        <f t="shared" si="3"/>
        <v>0</v>
      </c>
      <c r="G21" s="38">
        <f t="shared" si="4"/>
      </c>
      <c r="H21" s="11">
        <f t="shared" si="5"/>
      </c>
      <c r="I21" s="8"/>
      <c r="J21" s="8"/>
      <c r="K21" s="11"/>
      <c r="L21" s="29"/>
      <c r="M21" s="29"/>
      <c r="N21" s="29"/>
      <c r="O21" s="29"/>
      <c r="P21" s="29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16"/>
      <c r="AU21" s="16"/>
      <c r="AV21" s="16"/>
      <c r="AW21" s="16"/>
    </row>
    <row r="22" spans="1:49" s="4" customFormat="1" ht="12" customHeight="1">
      <c r="A22" s="4" t="str">
        <f>Totals!A22</f>
        <v>Alfonso</v>
      </c>
      <c r="B22" s="4" t="str">
        <f>Totals!B22</f>
        <v>Borgonoz</v>
      </c>
      <c r="C22" s="5">
        <f t="shared" si="0"/>
        <v>0</v>
      </c>
      <c r="D22" s="5">
        <f t="shared" si="1"/>
        <v>0</v>
      </c>
      <c r="E22" s="9">
        <f t="shared" si="2"/>
        <v>0</v>
      </c>
      <c r="F22" s="9">
        <f t="shared" si="3"/>
        <v>0</v>
      </c>
      <c r="G22" s="38">
        <f t="shared" si="4"/>
      </c>
      <c r="H22" s="11">
        <f t="shared" si="5"/>
      </c>
      <c r="I22" s="8"/>
      <c r="J22" s="8"/>
      <c r="K22" s="11"/>
      <c r="L22" s="29"/>
      <c r="M22" s="29"/>
      <c r="N22" s="29"/>
      <c r="O22" s="29"/>
      <c r="P22" s="29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16"/>
      <c r="AU22" s="16"/>
      <c r="AV22" s="16"/>
      <c r="AW22" s="16"/>
    </row>
    <row r="23" spans="1:49" s="4" customFormat="1" ht="12" customHeight="1">
      <c r="A23" s="4" t="str">
        <f>Totals!A23</f>
        <v>Carlos</v>
      </c>
      <c r="B23" s="4" t="str">
        <f>Totals!B23</f>
        <v>Borgonoz</v>
      </c>
      <c r="C23" s="5">
        <f t="shared" si="0"/>
        <v>0</v>
      </c>
      <c r="D23" s="5">
        <f t="shared" si="1"/>
        <v>0</v>
      </c>
      <c r="E23" s="9">
        <f t="shared" si="2"/>
        <v>0</v>
      </c>
      <c r="F23" s="9">
        <f t="shared" si="3"/>
        <v>0</v>
      </c>
      <c r="G23" s="38">
        <f t="shared" si="4"/>
      </c>
      <c r="H23" s="11">
        <f t="shared" si="5"/>
      </c>
      <c r="I23" s="8"/>
      <c r="J23" s="8"/>
      <c r="K23" s="11"/>
      <c r="L23" s="29"/>
      <c r="M23" s="29"/>
      <c r="N23" s="29"/>
      <c r="O23" s="29"/>
      <c r="P23" s="29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16"/>
      <c r="AU23" s="16"/>
      <c r="AV23" s="16"/>
      <c r="AW23" s="16"/>
    </row>
    <row r="24" spans="1:49" s="4" customFormat="1" ht="12" customHeight="1">
      <c r="A24" s="4" t="str">
        <f>Totals!A24</f>
        <v>Sergio</v>
      </c>
      <c r="B24" s="4" t="str">
        <f>Totals!B24</f>
        <v>Borgonoz</v>
      </c>
      <c r="C24" s="5">
        <f t="shared" si="0"/>
        <v>0</v>
      </c>
      <c r="D24" s="5">
        <f t="shared" si="1"/>
        <v>0</v>
      </c>
      <c r="E24" s="9">
        <f t="shared" si="2"/>
        <v>0</v>
      </c>
      <c r="F24" s="9">
        <f t="shared" si="3"/>
        <v>0</v>
      </c>
      <c r="G24" s="38">
        <f t="shared" si="4"/>
      </c>
      <c r="H24" s="11">
        <f t="shared" si="5"/>
      </c>
      <c r="I24" s="8"/>
      <c r="J24" s="8"/>
      <c r="K24" s="11"/>
      <c r="L24" s="29"/>
      <c r="M24" s="29"/>
      <c r="N24" s="29"/>
      <c r="O24" s="29"/>
      <c r="P24" s="29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16"/>
      <c r="AU24" s="16"/>
      <c r="AV24" s="16"/>
      <c r="AW24" s="16"/>
    </row>
    <row r="25" spans="1:49" s="4" customFormat="1" ht="12" customHeight="1">
      <c r="A25" s="4" t="str">
        <f>Totals!A25</f>
        <v>Barrett</v>
      </c>
      <c r="B25" s="4" t="str">
        <f>Totals!B25</f>
        <v>Brick</v>
      </c>
      <c r="C25" s="5">
        <f t="shared" si="0"/>
        <v>0</v>
      </c>
      <c r="D25" s="5">
        <f t="shared" si="1"/>
        <v>0</v>
      </c>
      <c r="E25" s="9">
        <f t="shared" si="2"/>
        <v>0</v>
      </c>
      <c r="F25" s="9">
        <f t="shared" si="3"/>
        <v>0</v>
      </c>
      <c r="G25" s="38">
        <f t="shared" si="4"/>
      </c>
      <c r="H25" s="11">
        <f t="shared" si="5"/>
      </c>
      <c r="I25" s="8"/>
      <c r="J25" s="8"/>
      <c r="K25" s="11"/>
      <c r="L25" s="29"/>
      <c r="M25" s="29"/>
      <c r="N25" s="29"/>
      <c r="O25" s="29"/>
      <c r="P25" s="29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16"/>
      <c r="AU25" s="16"/>
      <c r="AV25" s="16"/>
      <c r="AW25" s="16"/>
    </row>
    <row r="26" spans="1:49" s="4" customFormat="1" ht="12" customHeight="1">
      <c r="A26" s="4" t="str">
        <f>Totals!A26</f>
        <v>Raymond</v>
      </c>
      <c r="B26" s="4" t="str">
        <f>Totals!B26</f>
        <v>Brooks</v>
      </c>
      <c r="C26" s="5">
        <f t="shared" si="0"/>
        <v>7</v>
      </c>
      <c r="D26" s="5">
        <f t="shared" si="1"/>
        <v>7</v>
      </c>
      <c r="E26" s="9">
        <f t="shared" si="2"/>
        <v>22.1</v>
      </c>
      <c r="F26" s="9">
        <f t="shared" si="3"/>
        <v>22.1</v>
      </c>
      <c r="G26" s="38">
        <f t="shared" si="4"/>
        <v>1</v>
      </c>
      <c r="H26" s="11">
        <f t="shared" si="5"/>
        <v>1</v>
      </c>
      <c r="I26" s="8"/>
      <c r="J26" s="8"/>
      <c r="K26" s="11"/>
      <c r="L26" s="29">
        <v>222</v>
      </c>
      <c r="M26" s="29"/>
      <c r="N26" s="29">
        <v>203</v>
      </c>
      <c r="O26" s="29">
        <v>250</v>
      </c>
      <c r="P26" s="29">
        <v>2</v>
      </c>
      <c r="Q26" s="29">
        <v>217</v>
      </c>
      <c r="R26" s="29">
        <v>66</v>
      </c>
      <c r="S26" s="30"/>
      <c r="T26" s="30"/>
      <c r="U26" s="30"/>
      <c r="V26" s="30"/>
      <c r="W26" s="29">
        <v>366</v>
      </c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16"/>
      <c r="AU26" s="16"/>
      <c r="AV26" s="16"/>
      <c r="AW26" s="16"/>
    </row>
    <row r="27" spans="1:49" s="4" customFormat="1" ht="12" customHeight="1">
      <c r="A27" s="4" t="str">
        <f>Totals!A27</f>
        <v>Dori</v>
      </c>
      <c r="B27" s="4" t="str">
        <f>Totals!B27</f>
        <v>Brooks</v>
      </c>
      <c r="C27" s="5">
        <f t="shared" si="0"/>
        <v>0</v>
      </c>
      <c r="D27" s="5">
        <f t="shared" si="1"/>
        <v>0</v>
      </c>
      <c r="E27" s="9">
        <f t="shared" si="2"/>
        <v>0</v>
      </c>
      <c r="F27" s="9">
        <f t="shared" si="3"/>
        <v>0</v>
      </c>
      <c r="G27" s="38">
        <f t="shared" si="4"/>
      </c>
      <c r="H27" s="11">
        <f t="shared" si="5"/>
      </c>
      <c r="I27" s="8"/>
      <c r="J27" s="8"/>
      <c r="K27" s="11"/>
      <c r="L27" s="29"/>
      <c r="M27" s="29"/>
      <c r="N27" s="29"/>
      <c r="O27" s="29"/>
      <c r="P27" s="29"/>
      <c r="Q27" s="29"/>
      <c r="R27" s="29"/>
      <c r="S27" s="30"/>
      <c r="T27" s="30"/>
      <c r="U27" s="30"/>
      <c r="V27" s="30"/>
      <c r="W27" s="29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16"/>
      <c r="AU27" s="16"/>
      <c r="AV27" s="16"/>
      <c r="AW27" s="16"/>
    </row>
    <row r="28" spans="1:49" s="4" customFormat="1" ht="12" customHeight="1">
      <c r="A28" s="4" t="str">
        <f>Totals!A28</f>
        <v>Eric</v>
      </c>
      <c r="B28" s="4" t="str">
        <f>Totals!B28</f>
        <v>Brown</v>
      </c>
      <c r="C28" s="5">
        <f t="shared" si="0"/>
        <v>0</v>
      </c>
      <c r="D28" s="5">
        <f t="shared" si="1"/>
        <v>0</v>
      </c>
      <c r="E28" s="9">
        <f t="shared" si="2"/>
        <v>0</v>
      </c>
      <c r="F28" s="9">
        <f t="shared" si="3"/>
        <v>0</v>
      </c>
      <c r="G28" s="38">
        <f t="shared" si="4"/>
      </c>
      <c r="H28" s="11">
        <f t="shared" si="5"/>
      </c>
      <c r="I28" s="8"/>
      <c r="J28" s="8"/>
      <c r="K28" s="11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8"/>
      <c r="AU28" s="8"/>
      <c r="AV28" s="8"/>
      <c r="AW28" s="8"/>
    </row>
    <row r="29" spans="1:49" s="4" customFormat="1" ht="12" customHeight="1">
      <c r="A29" s="4" t="str">
        <f>Totals!A29</f>
        <v>Fred</v>
      </c>
      <c r="B29" s="4" t="str">
        <f>Totals!B29</f>
        <v>Bruenjes</v>
      </c>
      <c r="C29" s="5">
        <f t="shared" si="0"/>
        <v>1</v>
      </c>
      <c r="D29" s="5">
        <f t="shared" si="1"/>
        <v>3</v>
      </c>
      <c r="E29" s="9">
        <f t="shared" si="2"/>
        <v>5.25</v>
      </c>
      <c r="F29" s="9">
        <f t="shared" si="3"/>
        <v>9.966666666666667</v>
      </c>
      <c r="G29" s="38">
        <f t="shared" si="4"/>
        <v>0.5267558528428093</v>
      </c>
      <c r="H29" s="11">
        <f t="shared" si="5"/>
        <v>0.3333333333333333</v>
      </c>
      <c r="I29" s="8"/>
      <c r="J29" s="8"/>
      <c r="K29" s="11"/>
      <c r="L29" s="29"/>
      <c r="M29" s="29"/>
      <c r="N29" s="29"/>
      <c r="O29" s="29"/>
      <c r="P29" s="29"/>
      <c r="Q29" s="29">
        <v>-217</v>
      </c>
      <c r="R29" s="29">
        <v>-66</v>
      </c>
      <c r="S29" s="29"/>
      <c r="T29" s="29"/>
      <c r="U29" s="29"/>
      <c r="V29" s="29"/>
      <c r="W29" s="29"/>
      <c r="X29" s="29">
        <v>315</v>
      </c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8"/>
      <c r="AU29" s="8"/>
      <c r="AV29" s="8"/>
      <c r="AW29" s="8"/>
    </row>
    <row r="30" spans="1:49" s="4" customFormat="1" ht="12" customHeight="1">
      <c r="A30" s="4" t="str">
        <f>Totals!A30</f>
        <v>Ellen</v>
      </c>
      <c r="B30" s="4" t="str">
        <f>Totals!B30</f>
        <v>Bruijns</v>
      </c>
      <c r="C30" s="5">
        <f t="shared" si="0"/>
        <v>1</v>
      </c>
      <c r="D30" s="5">
        <f t="shared" si="1"/>
        <v>2</v>
      </c>
      <c r="E30" s="9">
        <f t="shared" si="2"/>
        <v>4.633333333333334</v>
      </c>
      <c r="F30" s="9">
        <f t="shared" si="3"/>
        <v>8.25</v>
      </c>
      <c r="G30" s="38">
        <f t="shared" si="4"/>
        <v>0.5616161616161617</v>
      </c>
      <c r="H30" s="11">
        <f t="shared" si="5"/>
        <v>0.5</v>
      </c>
      <c r="I30" s="8"/>
      <c r="J30" s="8"/>
      <c r="K30" s="11"/>
      <c r="L30" s="29"/>
      <c r="M30" s="29"/>
      <c r="N30" s="29"/>
      <c r="O30" s="29">
        <v>278</v>
      </c>
      <c r="P30" s="29"/>
      <c r="Q30" s="29">
        <v>-217</v>
      </c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8"/>
      <c r="AU30" s="8"/>
      <c r="AV30" s="8"/>
      <c r="AW30" s="8"/>
    </row>
    <row r="31" spans="1:49" s="4" customFormat="1" ht="12" customHeight="1">
      <c r="A31" s="4" t="str">
        <f>Totals!A31</f>
        <v>Rowland</v>
      </c>
      <c r="B31" s="4" t="str">
        <f>Totals!B31</f>
        <v>Burley</v>
      </c>
      <c r="C31" s="5">
        <f t="shared" si="0"/>
        <v>2</v>
      </c>
      <c r="D31" s="5">
        <f t="shared" si="1"/>
        <v>2</v>
      </c>
      <c r="E31" s="9">
        <f t="shared" si="2"/>
        <v>7.65</v>
      </c>
      <c r="F31" s="9">
        <f t="shared" si="3"/>
        <v>7.65</v>
      </c>
      <c r="G31" s="38">
        <f t="shared" si="4"/>
        <v>1</v>
      </c>
      <c r="H31" s="11">
        <f t="shared" si="5"/>
        <v>1</v>
      </c>
      <c r="I31" s="8"/>
      <c r="J31" s="8"/>
      <c r="K31" s="11"/>
      <c r="L31" s="29"/>
      <c r="M31" s="29"/>
      <c r="N31" s="29"/>
      <c r="O31" s="29">
        <v>248</v>
      </c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>
        <v>211</v>
      </c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8"/>
      <c r="AU31" s="8"/>
      <c r="AV31" s="8"/>
      <c r="AW31" s="8"/>
    </row>
    <row r="32" spans="1:49" s="4" customFormat="1" ht="12" customHeight="1">
      <c r="A32" s="4" t="str">
        <f>Totals!A32</f>
        <v>Robert</v>
      </c>
      <c r="B32" s="4" t="str">
        <f>Totals!B32</f>
        <v>Byrne</v>
      </c>
      <c r="C32" s="5">
        <f t="shared" si="0"/>
        <v>0</v>
      </c>
      <c r="D32" s="5">
        <f t="shared" si="1"/>
        <v>0</v>
      </c>
      <c r="E32" s="9">
        <f t="shared" si="2"/>
        <v>0</v>
      </c>
      <c r="F32" s="9">
        <f t="shared" si="3"/>
        <v>0</v>
      </c>
      <c r="G32" s="38">
        <f t="shared" si="4"/>
      </c>
      <c r="H32" s="11">
        <f t="shared" si="5"/>
      </c>
      <c r="I32" s="8"/>
      <c r="J32" s="8"/>
      <c r="K32" s="11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8"/>
      <c r="AU32" s="8"/>
      <c r="AV32" s="8"/>
      <c r="AW32" s="8"/>
    </row>
    <row r="33" spans="1:49" s="4" customFormat="1" ht="12" customHeight="1">
      <c r="A33" s="4" t="str">
        <f>Totals!A33</f>
        <v>Ann</v>
      </c>
      <c r="B33" s="4" t="str">
        <f>Totals!B33</f>
        <v>Callow</v>
      </c>
      <c r="C33" s="5">
        <f t="shared" si="0"/>
        <v>0</v>
      </c>
      <c r="D33" s="5">
        <f t="shared" si="1"/>
        <v>0</v>
      </c>
      <c r="E33" s="9">
        <f t="shared" si="2"/>
        <v>0</v>
      </c>
      <c r="F33" s="9">
        <f t="shared" si="3"/>
        <v>0</v>
      </c>
      <c r="G33" s="38">
        <f t="shared" si="4"/>
      </c>
      <c r="H33" s="11">
        <f t="shared" si="5"/>
      </c>
      <c r="I33" s="8"/>
      <c r="J33" s="8"/>
      <c r="K33" s="11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8"/>
      <c r="AU33" s="8"/>
      <c r="AV33" s="8"/>
      <c r="AW33" s="8"/>
    </row>
    <row r="34" spans="1:49" s="4" customFormat="1" ht="12" customHeight="1">
      <c r="A34" s="4" t="str">
        <f>Totals!A34</f>
        <v>Paul</v>
      </c>
      <c r="B34" s="4" t="str">
        <f>Totals!B34</f>
        <v>Carter</v>
      </c>
      <c r="C34" s="5">
        <f t="shared" si="0"/>
        <v>1</v>
      </c>
      <c r="D34" s="5">
        <f t="shared" si="1"/>
        <v>2</v>
      </c>
      <c r="E34" s="9">
        <f t="shared" si="2"/>
        <v>4.833333333333333</v>
      </c>
      <c r="F34" s="9">
        <f t="shared" si="3"/>
        <v>8.45</v>
      </c>
      <c r="G34" s="38">
        <f t="shared" si="4"/>
        <v>0.571992110453649</v>
      </c>
      <c r="H34" s="11">
        <f t="shared" si="5"/>
        <v>0.5</v>
      </c>
      <c r="I34" s="8"/>
      <c r="J34" s="8"/>
      <c r="K34" s="11"/>
      <c r="L34" s="29"/>
      <c r="M34" s="29"/>
      <c r="N34" s="29"/>
      <c r="O34" s="29"/>
      <c r="P34" s="29"/>
      <c r="Q34" s="29">
        <v>-217</v>
      </c>
      <c r="R34" s="29"/>
      <c r="S34" s="29"/>
      <c r="T34" s="29"/>
      <c r="U34" s="29"/>
      <c r="V34" s="29"/>
      <c r="W34" s="29">
        <v>290</v>
      </c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8"/>
      <c r="AU34" s="8"/>
      <c r="AV34" s="8"/>
      <c r="AW34" s="8"/>
    </row>
    <row r="35" spans="1:49" s="4" customFormat="1" ht="12" customHeight="1">
      <c r="A35" s="4" t="str">
        <f>Totals!A35</f>
        <v>Wil</v>
      </c>
      <c r="B35" s="4" t="str">
        <f>Totals!B35</f>
        <v>Carton</v>
      </c>
      <c r="C35" s="5">
        <f t="shared" si="0"/>
        <v>1</v>
      </c>
      <c r="D35" s="5">
        <f t="shared" si="1"/>
        <v>1</v>
      </c>
      <c r="E35" s="9">
        <f t="shared" si="2"/>
        <v>5</v>
      </c>
      <c r="F35" s="9">
        <f t="shared" si="3"/>
        <v>5</v>
      </c>
      <c r="G35" s="38">
        <f t="shared" si="4"/>
        <v>1</v>
      </c>
      <c r="H35" s="11">
        <f t="shared" si="5"/>
        <v>1</v>
      </c>
      <c r="I35" s="8"/>
      <c r="J35" s="8"/>
      <c r="K35" s="11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>
        <v>300</v>
      </c>
      <c r="AL35" s="29"/>
      <c r="AM35" s="29"/>
      <c r="AN35" s="29"/>
      <c r="AO35" s="29"/>
      <c r="AP35" s="29"/>
      <c r="AQ35" s="29"/>
      <c r="AR35" s="29"/>
      <c r="AS35" s="29"/>
      <c r="AT35" s="8"/>
      <c r="AU35" s="8"/>
      <c r="AV35" s="8"/>
      <c r="AW35" s="8"/>
    </row>
    <row r="36" spans="1:49" s="4" customFormat="1" ht="12" customHeight="1">
      <c r="A36" s="4" t="str">
        <f>Totals!A36</f>
        <v>Juan Carlos</v>
      </c>
      <c r="B36" s="4" t="str">
        <f>Totals!B36</f>
        <v>Casado</v>
      </c>
      <c r="C36" s="5">
        <f t="shared" si="0"/>
        <v>1</v>
      </c>
      <c r="D36" s="5">
        <f t="shared" si="1"/>
        <v>1</v>
      </c>
      <c r="E36" s="9">
        <f t="shared" si="2"/>
        <v>0.23333333333333334</v>
      </c>
      <c r="F36" s="9">
        <f t="shared" si="3"/>
        <v>0.23333333333333334</v>
      </c>
      <c r="G36" s="38">
        <f t="shared" si="4"/>
        <v>1</v>
      </c>
      <c r="H36" s="11">
        <f t="shared" si="5"/>
        <v>1</v>
      </c>
      <c r="I36" s="8"/>
      <c r="J36" s="8"/>
      <c r="K36" s="11"/>
      <c r="L36" s="29"/>
      <c r="M36" s="29"/>
      <c r="N36" s="29"/>
      <c r="O36" s="29"/>
      <c r="P36" s="29">
        <v>14</v>
      </c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8"/>
      <c r="AU36" s="8"/>
      <c r="AV36" s="8"/>
      <c r="AW36" s="8"/>
    </row>
    <row r="37" spans="1:49" s="4" customFormat="1" ht="12" customHeight="1">
      <c r="A37" s="4" t="str">
        <f>Totals!A37</f>
        <v>Robert</v>
      </c>
      <c r="B37" s="4" t="str">
        <f>Totals!B37</f>
        <v>Chalmers</v>
      </c>
      <c r="C37" s="5">
        <f t="shared" si="0"/>
        <v>0</v>
      </c>
      <c r="D37" s="5">
        <f t="shared" si="1"/>
        <v>0</v>
      </c>
      <c r="E37" s="9">
        <f t="shared" si="2"/>
        <v>0</v>
      </c>
      <c r="F37" s="9">
        <f t="shared" si="3"/>
        <v>0</v>
      </c>
      <c r="G37" s="38">
        <f t="shared" si="4"/>
      </c>
      <c r="H37" s="11">
        <f t="shared" si="5"/>
      </c>
      <c r="I37" s="8"/>
      <c r="J37" s="8"/>
      <c r="K37" s="11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8"/>
      <c r="AU37" s="8"/>
      <c r="AV37" s="8"/>
      <c r="AW37" s="8"/>
    </row>
    <row r="38" spans="1:49" s="4" customFormat="1" ht="12" customHeight="1">
      <c r="A38" s="4" t="str">
        <f>Totals!A38</f>
        <v>Hiram</v>
      </c>
      <c r="B38" s="4" t="str">
        <f>Totals!B38</f>
        <v>Clawson</v>
      </c>
      <c r="C38" s="5">
        <f t="shared" si="0"/>
        <v>0</v>
      </c>
      <c r="D38" s="5">
        <f t="shared" si="1"/>
        <v>0</v>
      </c>
      <c r="E38" s="9">
        <f t="shared" si="2"/>
        <v>0</v>
      </c>
      <c r="F38" s="9">
        <f t="shared" si="3"/>
        <v>0</v>
      </c>
      <c r="G38" s="38">
        <f t="shared" si="4"/>
      </c>
      <c r="H38" s="11">
        <f t="shared" si="5"/>
      </c>
      <c r="I38" s="8"/>
      <c r="J38" s="8"/>
      <c r="K38" s="11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8"/>
      <c r="AU38" s="8"/>
      <c r="AV38" s="8"/>
      <c r="AW38" s="8"/>
    </row>
    <row r="39" spans="1:49" s="4" customFormat="1" ht="12" customHeight="1">
      <c r="A39" s="4" t="str">
        <f>Totals!A39</f>
        <v>Paul</v>
      </c>
      <c r="B39" s="4" t="str">
        <f>Totals!B39</f>
        <v>Coleman</v>
      </c>
      <c r="C39" s="5">
        <f t="shared" si="0"/>
        <v>0</v>
      </c>
      <c r="D39" s="5">
        <f t="shared" si="1"/>
        <v>0</v>
      </c>
      <c r="E39" s="9">
        <f t="shared" si="2"/>
        <v>0</v>
      </c>
      <c r="F39" s="9">
        <f t="shared" si="3"/>
        <v>0</v>
      </c>
      <c r="G39" s="38">
        <f t="shared" si="4"/>
      </c>
      <c r="H39" s="11">
        <f t="shared" si="5"/>
      </c>
      <c r="I39" s="8"/>
      <c r="J39" s="8"/>
      <c r="K39" s="11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8"/>
      <c r="AU39" s="8"/>
      <c r="AV39" s="8"/>
      <c r="AW39" s="8"/>
    </row>
    <row r="40" spans="1:49" s="4" customFormat="1" ht="12" customHeight="1">
      <c r="A40" s="4" t="str">
        <f>Totals!A40</f>
        <v>Alexander</v>
      </c>
      <c r="B40" s="4" t="str">
        <f>Totals!B40</f>
        <v>Conu</v>
      </c>
      <c r="C40" s="5">
        <f t="shared" si="0"/>
        <v>1</v>
      </c>
      <c r="D40" s="5">
        <f t="shared" si="1"/>
        <v>1</v>
      </c>
      <c r="E40" s="9">
        <f t="shared" si="2"/>
        <v>4.183333333333334</v>
      </c>
      <c r="F40" s="9">
        <f t="shared" si="3"/>
        <v>4.183333333333334</v>
      </c>
      <c r="G40" s="38">
        <f t="shared" si="4"/>
        <v>1</v>
      </c>
      <c r="H40" s="11">
        <f t="shared" si="5"/>
        <v>1</v>
      </c>
      <c r="I40" s="8"/>
      <c r="J40" s="8"/>
      <c r="K40" s="11"/>
      <c r="L40" s="29"/>
      <c r="M40" s="29"/>
      <c r="N40" s="29"/>
      <c r="O40" s="29">
        <v>251</v>
      </c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8"/>
      <c r="AU40" s="8"/>
      <c r="AV40" s="8"/>
      <c r="AW40" s="8"/>
    </row>
    <row r="41" spans="1:49" s="4" customFormat="1" ht="12" customHeight="1">
      <c r="A41" s="4" t="str">
        <f>Totals!A41</f>
        <v>Robert</v>
      </c>
      <c r="B41" s="4" t="str">
        <f>Totals!B41</f>
        <v>Crippen</v>
      </c>
      <c r="C41" s="5">
        <f t="shared" si="0"/>
        <v>0</v>
      </c>
      <c r="D41" s="5">
        <f t="shared" si="1"/>
        <v>0</v>
      </c>
      <c r="E41" s="9">
        <f t="shared" si="2"/>
        <v>0</v>
      </c>
      <c r="F41" s="9">
        <f t="shared" si="3"/>
        <v>0</v>
      </c>
      <c r="G41" s="38">
        <f>IF(E41&gt;0,E41/F41,"")</f>
      </c>
      <c r="H41" s="11">
        <f>IF(C41&gt;0,C41/D41,"")</f>
      </c>
      <c r="I41" s="8"/>
      <c r="J41" s="8"/>
      <c r="K41" s="11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8"/>
      <c r="AU41" s="8"/>
      <c r="AV41" s="8"/>
      <c r="AW41" s="8"/>
    </row>
    <row r="42" spans="1:49" s="4" customFormat="1" ht="12" customHeight="1">
      <c r="A42" s="4" t="str">
        <f>Totals!A42</f>
        <v>Tony</v>
      </c>
      <c r="B42" s="4" t="str">
        <f>Totals!B42</f>
        <v>Crocker</v>
      </c>
      <c r="C42" s="5">
        <f t="shared" si="0"/>
        <v>2</v>
      </c>
      <c r="D42" s="5">
        <f t="shared" si="1"/>
        <v>2</v>
      </c>
      <c r="E42" s="9">
        <f t="shared" si="2"/>
        <v>9.266666666666667</v>
      </c>
      <c r="F42" s="9">
        <f t="shared" si="3"/>
        <v>9.266666666666667</v>
      </c>
      <c r="G42" s="38">
        <f t="shared" si="4"/>
        <v>1</v>
      </c>
      <c r="H42" s="11">
        <f t="shared" si="5"/>
        <v>1</v>
      </c>
      <c r="I42" s="8"/>
      <c r="J42" s="8">
        <v>241</v>
      </c>
      <c r="K42" s="11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>
        <v>315</v>
      </c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8"/>
      <c r="AU42" s="8"/>
      <c r="AV42" s="8"/>
      <c r="AW42" s="8"/>
    </row>
    <row r="43" spans="1:49" s="4" customFormat="1" ht="12" customHeight="1">
      <c r="A43" s="4" t="str">
        <f>Totals!A43</f>
        <v>Terry</v>
      </c>
      <c r="B43" s="4" t="str">
        <f>Totals!B43</f>
        <v>Cuttle</v>
      </c>
      <c r="C43" s="5">
        <f t="shared" si="0"/>
        <v>0</v>
      </c>
      <c r="D43" s="5">
        <f t="shared" si="1"/>
        <v>0</v>
      </c>
      <c r="E43" s="9">
        <f t="shared" si="2"/>
        <v>0</v>
      </c>
      <c r="F43" s="9">
        <f t="shared" si="3"/>
        <v>0</v>
      </c>
      <c r="G43" s="38">
        <f t="shared" si="4"/>
      </c>
      <c r="H43" s="11">
        <f t="shared" si="5"/>
      </c>
      <c r="I43" s="8"/>
      <c r="J43" s="8"/>
      <c r="K43" s="11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8"/>
      <c r="AU43" s="8"/>
      <c r="AV43" s="8"/>
      <c r="AW43" s="8"/>
    </row>
    <row r="44" spans="1:49" s="4" customFormat="1" ht="12" customHeight="1">
      <c r="A44" s="4" t="str">
        <f>Totals!A44</f>
        <v>Arne</v>
      </c>
      <c r="B44" s="4" t="str">
        <f>Totals!B44</f>
        <v>Danielsen</v>
      </c>
      <c r="C44" s="5">
        <f t="shared" si="0"/>
        <v>1</v>
      </c>
      <c r="D44" s="5">
        <f t="shared" si="1"/>
        <v>1</v>
      </c>
      <c r="E44" s="9">
        <f t="shared" si="2"/>
        <v>1.6166666666666667</v>
      </c>
      <c r="F44" s="9">
        <f t="shared" si="3"/>
        <v>1.6166666666666667</v>
      </c>
      <c r="G44" s="38">
        <f t="shared" si="4"/>
        <v>1</v>
      </c>
      <c r="H44" s="11">
        <f t="shared" si="5"/>
        <v>1</v>
      </c>
      <c r="I44" s="8"/>
      <c r="J44" s="8"/>
      <c r="K44" s="11"/>
      <c r="L44" s="29"/>
      <c r="M44" s="29"/>
      <c r="N44" s="29"/>
      <c r="O44" s="29">
        <v>97</v>
      </c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8"/>
      <c r="AU44" s="8"/>
      <c r="AV44" s="8"/>
      <c r="AW44" s="8"/>
    </row>
    <row r="45" spans="1:49" s="4" customFormat="1" ht="12" customHeight="1">
      <c r="A45" s="4" t="str">
        <f>Totals!A45</f>
        <v>Colin</v>
      </c>
      <c r="B45" s="4" t="str">
        <f>Totals!B45</f>
        <v>Davies</v>
      </c>
      <c r="C45" s="5">
        <f t="shared" si="0"/>
        <v>0</v>
      </c>
      <c r="D45" s="5">
        <f t="shared" si="1"/>
        <v>0</v>
      </c>
      <c r="E45" s="9">
        <f t="shared" si="2"/>
        <v>0</v>
      </c>
      <c r="F45" s="9">
        <f t="shared" si="3"/>
        <v>0</v>
      </c>
      <c r="G45" s="38">
        <f t="shared" si="4"/>
      </c>
      <c r="H45" s="11">
        <f t="shared" si="5"/>
      </c>
      <c r="I45" s="8"/>
      <c r="J45" s="8"/>
      <c r="K45" s="11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8"/>
      <c r="AU45" s="8"/>
      <c r="AV45" s="8"/>
      <c r="AW45" s="8"/>
    </row>
    <row r="46" spans="1:49" s="4" customFormat="1" ht="12" customHeight="1">
      <c r="A46" s="4" t="str">
        <f>Totals!A46</f>
        <v>Kris</v>
      </c>
      <c r="B46" s="4" t="str">
        <f>Totals!B46</f>
        <v>Delcourte</v>
      </c>
      <c r="C46" s="5">
        <f t="shared" si="0"/>
        <v>4</v>
      </c>
      <c r="D46" s="5">
        <f t="shared" si="1"/>
        <v>4</v>
      </c>
      <c r="E46" s="9">
        <f t="shared" si="2"/>
        <v>14.316666666666666</v>
      </c>
      <c r="F46" s="9">
        <f t="shared" si="3"/>
        <v>14.316666666666666</v>
      </c>
      <c r="G46" s="38">
        <f t="shared" si="4"/>
        <v>1</v>
      </c>
      <c r="H46" s="11">
        <f t="shared" si="5"/>
        <v>1</v>
      </c>
      <c r="I46" s="8"/>
      <c r="J46" s="8"/>
      <c r="K46" s="11"/>
      <c r="L46" s="29"/>
      <c r="M46" s="29"/>
      <c r="N46" s="29">
        <v>311</v>
      </c>
      <c r="O46" s="29">
        <v>260</v>
      </c>
      <c r="P46" s="29"/>
      <c r="Q46" s="29">
        <v>125</v>
      </c>
      <c r="R46" s="29"/>
      <c r="S46" s="29"/>
      <c r="T46" s="29"/>
      <c r="U46" s="29">
        <v>163</v>
      </c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8"/>
      <c r="AU46" s="8"/>
      <c r="AV46" s="8"/>
      <c r="AW46" s="8"/>
    </row>
    <row r="47" spans="1:49" s="4" customFormat="1" ht="12" customHeight="1">
      <c r="A47" s="4" t="str">
        <f>Totals!A47</f>
        <v>Peter</v>
      </c>
      <c r="B47" s="4" t="str">
        <f>Totals!B47</f>
        <v>den Hartog</v>
      </c>
      <c r="C47" s="5">
        <f t="shared" si="0"/>
        <v>1</v>
      </c>
      <c r="D47" s="5">
        <f t="shared" si="1"/>
        <v>1</v>
      </c>
      <c r="E47" s="9">
        <f t="shared" si="2"/>
        <v>4.183333333333334</v>
      </c>
      <c r="F47" s="9">
        <f t="shared" si="3"/>
        <v>4.183333333333334</v>
      </c>
      <c r="G47" s="38">
        <f>IF(E47&gt;0,E47/F47,"")</f>
        <v>1</v>
      </c>
      <c r="H47" s="11">
        <f>IF(C47&gt;0,C47/D47,"")</f>
        <v>1</v>
      </c>
      <c r="I47" s="8"/>
      <c r="J47" s="8"/>
      <c r="K47" s="11"/>
      <c r="L47" s="29"/>
      <c r="M47" s="29"/>
      <c r="N47" s="29"/>
      <c r="O47" s="29">
        <v>251</v>
      </c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8"/>
      <c r="AU47" s="8"/>
      <c r="AV47" s="8"/>
      <c r="AW47" s="8"/>
    </row>
    <row r="48" spans="1:49" s="4" customFormat="1" ht="12" customHeight="1">
      <c r="A48" s="4" t="str">
        <f>Totals!A48</f>
        <v>Frances</v>
      </c>
      <c r="B48" s="4" t="str">
        <f>Totals!B48</f>
        <v>Donovan</v>
      </c>
      <c r="C48" s="5">
        <f t="shared" si="0"/>
        <v>1</v>
      </c>
      <c r="D48" s="5">
        <f t="shared" si="1"/>
        <v>2</v>
      </c>
      <c r="E48" s="9">
        <f t="shared" si="2"/>
        <v>4.2</v>
      </c>
      <c r="F48" s="9">
        <f t="shared" si="3"/>
        <v>6.283333333333333</v>
      </c>
      <c r="G48" s="38">
        <f t="shared" si="4"/>
        <v>0.6684350132625995</v>
      </c>
      <c r="H48" s="11">
        <f t="shared" si="5"/>
        <v>0.5</v>
      </c>
      <c r="I48" s="8"/>
      <c r="J48" s="8"/>
      <c r="K48" s="11"/>
      <c r="L48" s="29"/>
      <c r="M48" s="29"/>
      <c r="N48" s="29"/>
      <c r="O48" s="29">
        <v>252</v>
      </c>
      <c r="P48" s="29"/>
      <c r="Q48" s="29">
        <v>-125</v>
      </c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8"/>
      <c r="AU48" s="8"/>
      <c r="AV48" s="8"/>
      <c r="AW48" s="8"/>
    </row>
    <row r="49" spans="1:49" s="4" customFormat="1" ht="12" customHeight="1">
      <c r="A49" s="4" t="str">
        <f>Totals!A49</f>
        <v>Friedhelm</v>
      </c>
      <c r="B49" s="4" t="str">
        <f>Totals!B49</f>
        <v>Dorst</v>
      </c>
      <c r="C49" s="5">
        <f t="shared" si="0"/>
        <v>13</v>
      </c>
      <c r="D49" s="5">
        <f t="shared" si="1"/>
        <v>18</v>
      </c>
      <c r="E49" s="9">
        <f t="shared" si="2"/>
        <v>48.11666666666667</v>
      </c>
      <c r="F49" s="9">
        <f t="shared" si="3"/>
        <v>62.483333333333334</v>
      </c>
      <c r="G49" s="38">
        <f t="shared" si="4"/>
        <v>0.7700720192051214</v>
      </c>
      <c r="H49" s="11">
        <f t="shared" si="5"/>
        <v>0.7222222222222222</v>
      </c>
      <c r="I49" s="8"/>
      <c r="J49" s="8"/>
      <c r="K49" s="11"/>
      <c r="L49" s="29"/>
      <c r="M49" s="29"/>
      <c r="N49" s="29"/>
      <c r="O49" s="29"/>
      <c r="P49" s="29"/>
      <c r="Q49" s="29">
        <v>270</v>
      </c>
      <c r="R49" s="29">
        <v>10</v>
      </c>
      <c r="S49" s="29">
        <v>-190</v>
      </c>
      <c r="T49" s="29">
        <v>5</v>
      </c>
      <c r="U49" s="29"/>
      <c r="V49" s="29">
        <v>396</v>
      </c>
      <c r="W49" s="29">
        <v>344</v>
      </c>
      <c r="X49" s="29">
        <v>-310</v>
      </c>
      <c r="Y49" s="29">
        <v>347</v>
      </c>
      <c r="Z49" s="29"/>
      <c r="AA49" s="29">
        <v>-300</v>
      </c>
      <c r="AB49" s="29">
        <v>230</v>
      </c>
      <c r="AC49" s="29">
        <v>5</v>
      </c>
      <c r="AD49" s="29"/>
      <c r="AE49" s="29">
        <v>-12</v>
      </c>
      <c r="AF49" s="29">
        <v>5</v>
      </c>
      <c r="AG49" s="29">
        <v>-50</v>
      </c>
      <c r="AH49" s="29">
        <v>178</v>
      </c>
      <c r="AI49" s="29"/>
      <c r="AJ49" s="29">
        <v>396</v>
      </c>
      <c r="AK49" s="29">
        <v>321</v>
      </c>
      <c r="AL49" s="29">
        <v>380</v>
      </c>
      <c r="AM49" s="29"/>
      <c r="AN49" s="29"/>
      <c r="AO49" s="29"/>
      <c r="AP49" s="29"/>
      <c r="AQ49" s="29"/>
      <c r="AR49" s="29"/>
      <c r="AS49" s="29"/>
      <c r="AT49" s="8"/>
      <c r="AU49" s="8"/>
      <c r="AV49" s="8"/>
      <c r="AW49" s="8"/>
    </row>
    <row r="50" spans="1:49" s="4" customFormat="1" ht="12" customHeight="1">
      <c r="A50" s="4" t="str">
        <f>Totals!A50</f>
        <v>Chris</v>
      </c>
      <c r="B50" s="4" t="str">
        <f>Totals!B50</f>
        <v>Dwyer</v>
      </c>
      <c r="C50" s="5">
        <f t="shared" si="0"/>
        <v>0</v>
      </c>
      <c r="D50" s="5">
        <f t="shared" si="1"/>
        <v>0</v>
      </c>
      <c r="E50" s="9">
        <f t="shared" si="2"/>
        <v>0</v>
      </c>
      <c r="F50" s="9">
        <f t="shared" si="3"/>
        <v>0</v>
      </c>
      <c r="G50" s="38">
        <f t="shared" si="4"/>
      </c>
      <c r="H50" s="11">
        <f t="shared" si="5"/>
      </c>
      <c r="I50" s="8"/>
      <c r="J50" s="8"/>
      <c r="K50" s="11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8"/>
      <c r="AU50" s="8"/>
      <c r="AV50" s="8"/>
      <c r="AW50" s="8"/>
    </row>
    <row r="51" spans="1:49" s="4" customFormat="1" ht="12" customHeight="1">
      <c r="A51" s="4" t="str">
        <f>Totals!A51</f>
        <v>Ecliptomaniacs</v>
      </c>
      <c r="B51" s="4" t="str">
        <f>Totals!B51</f>
        <v>Ecliptomaniacs</v>
      </c>
      <c r="C51" s="5">
        <f t="shared" si="0"/>
        <v>0</v>
      </c>
      <c r="D51" s="5">
        <f t="shared" si="1"/>
        <v>1</v>
      </c>
      <c r="E51" s="9">
        <f t="shared" si="2"/>
        <v>0</v>
      </c>
      <c r="F51" s="9">
        <f t="shared" si="3"/>
        <v>2.0833333333333335</v>
      </c>
      <c r="G51" s="38">
        <f t="shared" si="4"/>
      </c>
      <c r="H51" s="11">
        <f t="shared" si="5"/>
      </c>
      <c r="I51" s="8"/>
      <c r="J51" s="8"/>
      <c r="K51" s="11"/>
      <c r="L51" s="29"/>
      <c r="M51" s="29"/>
      <c r="N51" s="29"/>
      <c r="O51" s="29"/>
      <c r="P51" s="29"/>
      <c r="Q51" s="29">
        <v>-125</v>
      </c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8"/>
      <c r="AU51" s="8"/>
      <c r="AV51" s="8"/>
      <c r="AW51" s="8"/>
    </row>
    <row r="52" spans="1:49" s="4" customFormat="1" ht="12" customHeight="1">
      <c r="A52" s="4" t="str">
        <f>Totals!A52</f>
        <v>Steve</v>
      </c>
      <c r="B52" s="4" t="str">
        <f>Totals!B52</f>
        <v>Edberg</v>
      </c>
      <c r="C52" s="5">
        <f t="shared" si="0"/>
        <v>0</v>
      </c>
      <c r="D52" s="5">
        <f t="shared" si="1"/>
        <v>0</v>
      </c>
      <c r="E52" s="9">
        <f t="shared" si="2"/>
        <v>0</v>
      </c>
      <c r="F52" s="9">
        <f t="shared" si="3"/>
        <v>0</v>
      </c>
      <c r="G52" s="38">
        <f t="shared" si="4"/>
      </c>
      <c r="H52" s="11">
        <f t="shared" si="5"/>
      </c>
      <c r="I52" s="8"/>
      <c r="J52" s="8"/>
      <c r="K52" s="11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8"/>
      <c r="AU52" s="8"/>
      <c r="AV52" s="8"/>
      <c r="AW52" s="8"/>
    </row>
    <row r="53" spans="1:49" s="4" customFormat="1" ht="12" customHeight="1">
      <c r="A53" s="4" t="str">
        <f>Totals!A53</f>
        <v>Dietrich</v>
      </c>
      <c r="B53" s="4" t="str">
        <f>Totals!B53</f>
        <v>Ehmann</v>
      </c>
      <c r="C53" s="5">
        <f t="shared" si="0"/>
        <v>0</v>
      </c>
      <c r="D53" s="5">
        <f t="shared" si="1"/>
        <v>0</v>
      </c>
      <c r="E53" s="9">
        <f t="shared" si="2"/>
        <v>0</v>
      </c>
      <c r="F53" s="9">
        <f t="shared" si="3"/>
        <v>0</v>
      </c>
      <c r="G53" s="38">
        <f t="shared" si="4"/>
      </c>
      <c r="H53" s="11">
        <f t="shared" si="5"/>
      </c>
      <c r="I53" s="8"/>
      <c r="J53" s="8"/>
      <c r="K53" s="11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8"/>
      <c r="AU53" s="8"/>
      <c r="AV53" s="8"/>
      <c r="AW53" s="8"/>
    </row>
    <row r="54" spans="1:49" s="4" customFormat="1" ht="12" customHeight="1">
      <c r="A54" s="4" t="str">
        <f>Totals!A54</f>
        <v>Fred</v>
      </c>
      <c r="B54" s="4" t="str">
        <f>Totals!B54</f>
        <v>Espenak</v>
      </c>
      <c r="C54" s="5">
        <f t="shared" si="0"/>
        <v>7</v>
      </c>
      <c r="D54" s="5">
        <f t="shared" si="1"/>
        <v>9</v>
      </c>
      <c r="E54" s="9">
        <f t="shared" si="2"/>
        <v>30.016833333333334</v>
      </c>
      <c r="F54" s="9">
        <f t="shared" si="3"/>
        <v>33.1835</v>
      </c>
      <c r="G54" s="38">
        <f t="shared" si="4"/>
        <v>0.904571046855616</v>
      </c>
      <c r="H54" s="11">
        <f t="shared" si="5"/>
        <v>0.7777777777777778</v>
      </c>
      <c r="I54" s="8"/>
      <c r="J54" s="8"/>
      <c r="K54" s="8">
        <f>8*60+32</f>
        <v>512</v>
      </c>
      <c r="L54" s="29"/>
      <c r="M54" s="29"/>
      <c r="N54" s="29"/>
      <c r="O54" s="29">
        <v>252</v>
      </c>
      <c r="P54" s="29"/>
      <c r="Q54" s="29">
        <v>205</v>
      </c>
      <c r="R54" s="29">
        <v>0.01</v>
      </c>
      <c r="S54" s="29">
        <v>-190</v>
      </c>
      <c r="T54" s="29">
        <v>45</v>
      </c>
      <c r="U54" s="29"/>
      <c r="V54" s="29"/>
      <c r="W54" s="29">
        <v>374</v>
      </c>
      <c r="X54" s="29">
        <v>401</v>
      </c>
      <c r="Y54" s="29"/>
      <c r="Z54" s="29"/>
      <c r="AA54" s="29"/>
      <c r="AB54" s="29"/>
      <c r="AC54" s="29"/>
      <c r="AD54" s="29"/>
      <c r="AE54" s="29">
        <v>12</v>
      </c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8"/>
      <c r="AU54" s="8"/>
      <c r="AV54" s="8"/>
      <c r="AW54" s="8"/>
    </row>
    <row r="55" spans="1:49" s="4" customFormat="1" ht="12" customHeight="1">
      <c r="A55" s="4" t="str">
        <f>Totals!A55</f>
        <v>Don</v>
      </c>
      <c r="B55" s="4" t="str">
        <f>Totals!B55</f>
        <v>Estes</v>
      </c>
      <c r="C55" s="5">
        <f t="shared" si="0"/>
        <v>0</v>
      </c>
      <c r="D55" s="5">
        <f t="shared" si="1"/>
        <v>0</v>
      </c>
      <c r="E55" s="9">
        <f t="shared" si="2"/>
        <v>0</v>
      </c>
      <c r="F55" s="9">
        <f t="shared" si="3"/>
        <v>0</v>
      </c>
      <c r="G55" s="38">
        <f t="shared" si="4"/>
      </c>
      <c r="H55" s="11">
        <f t="shared" si="5"/>
      </c>
      <c r="I55" s="8"/>
      <c r="J55" s="8"/>
      <c r="K55" s="8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8"/>
      <c r="AU55" s="8"/>
      <c r="AV55" s="8"/>
      <c r="AW55" s="8"/>
    </row>
    <row r="56" spans="1:49" s="4" customFormat="1" ht="12" customHeight="1">
      <c r="A56" s="4" t="str">
        <f>Totals!A56</f>
        <v>Brian</v>
      </c>
      <c r="B56" s="4" t="str">
        <f>Totals!B56</f>
        <v>Felles</v>
      </c>
      <c r="C56" s="5">
        <f t="shared" si="0"/>
        <v>0</v>
      </c>
      <c r="D56" s="5">
        <f t="shared" si="1"/>
        <v>0</v>
      </c>
      <c r="E56" s="9">
        <f t="shared" si="2"/>
        <v>0</v>
      </c>
      <c r="F56" s="9">
        <f t="shared" si="3"/>
        <v>0</v>
      </c>
      <c r="G56" s="38">
        <f t="shared" si="4"/>
      </c>
      <c r="H56" s="11">
        <f t="shared" si="5"/>
      </c>
      <c r="I56" s="8"/>
      <c r="J56" s="8"/>
      <c r="K56" s="8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8"/>
      <c r="AU56" s="8"/>
      <c r="AV56" s="8"/>
      <c r="AW56" s="8"/>
    </row>
    <row r="57" spans="1:49" s="4" customFormat="1" ht="12" customHeight="1">
      <c r="A57" s="4" t="str">
        <f>Totals!A57</f>
        <v>Jean</v>
      </c>
      <c r="B57" s="4" t="str">
        <f>Totals!B57</f>
        <v>Felles</v>
      </c>
      <c r="C57" s="5">
        <f t="shared" si="0"/>
        <v>0</v>
      </c>
      <c r="D57" s="5">
        <f t="shared" si="1"/>
        <v>0</v>
      </c>
      <c r="E57" s="9">
        <f t="shared" si="2"/>
        <v>0</v>
      </c>
      <c r="F57" s="9">
        <f t="shared" si="3"/>
        <v>0</v>
      </c>
      <c r="G57" s="38">
        <f t="shared" si="4"/>
      </c>
      <c r="H57" s="11">
        <f t="shared" si="5"/>
      </c>
      <c r="I57" s="8"/>
      <c r="J57" s="8"/>
      <c r="K57" s="8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9"/>
      <c r="AS57" s="29"/>
      <c r="AT57" s="8"/>
      <c r="AU57" s="8"/>
      <c r="AV57" s="8"/>
      <c r="AW57" s="8"/>
    </row>
    <row r="58" spans="1:49" s="4" customFormat="1" ht="12" customHeight="1">
      <c r="A58" s="4" t="str">
        <f>Totals!A58</f>
        <v>Leticia</v>
      </c>
      <c r="B58" s="4" t="str">
        <f>Totals!B58</f>
        <v>Ferrer</v>
      </c>
      <c r="C58" s="5">
        <f t="shared" si="0"/>
        <v>0</v>
      </c>
      <c r="D58" s="5">
        <f t="shared" si="1"/>
        <v>0</v>
      </c>
      <c r="E58" s="9">
        <f t="shared" si="2"/>
        <v>0</v>
      </c>
      <c r="F58" s="9">
        <f t="shared" si="3"/>
        <v>0</v>
      </c>
      <c r="G58" s="38">
        <f t="shared" si="4"/>
      </c>
      <c r="H58" s="11">
        <f t="shared" si="5"/>
      </c>
      <c r="I58" s="8"/>
      <c r="J58" s="8"/>
      <c r="K58" s="8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8"/>
      <c r="AU58" s="8"/>
      <c r="AV58" s="8"/>
      <c r="AW58" s="8"/>
    </row>
    <row r="59" spans="1:49" s="4" customFormat="1" ht="12" customHeight="1">
      <c r="A59" s="4" t="str">
        <f>Totals!A59</f>
        <v>David</v>
      </c>
      <c r="B59" s="4" t="str">
        <f>Totals!B59</f>
        <v>Fielding</v>
      </c>
      <c r="C59" s="5">
        <f t="shared" si="0"/>
        <v>0</v>
      </c>
      <c r="D59" s="5">
        <f t="shared" si="1"/>
        <v>0</v>
      </c>
      <c r="E59" s="9">
        <f t="shared" si="2"/>
        <v>0</v>
      </c>
      <c r="F59" s="9">
        <f t="shared" si="3"/>
        <v>0</v>
      </c>
      <c r="G59" s="38">
        <f t="shared" si="4"/>
      </c>
      <c r="H59" s="11">
        <f t="shared" si="5"/>
      </c>
      <c r="I59" s="8"/>
      <c r="J59" s="8"/>
      <c r="K59" s="8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8"/>
      <c r="AU59" s="8"/>
      <c r="AV59" s="8"/>
      <c r="AW59" s="8"/>
    </row>
    <row r="60" spans="1:49" s="4" customFormat="1" ht="12" customHeight="1">
      <c r="A60" s="4" t="str">
        <f>Totals!A60</f>
        <v>Eric</v>
      </c>
      <c r="B60" s="4" t="str">
        <f>Totals!B60</f>
        <v>Flescher</v>
      </c>
      <c r="C60" s="5">
        <f t="shared" si="0"/>
        <v>0</v>
      </c>
      <c r="D60" s="5">
        <f t="shared" si="1"/>
        <v>0</v>
      </c>
      <c r="E60" s="9">
        <f t="shared" si="2"/>
        <v>0</v>
      </c>
      <c r="F60" s="9">
        <f t="shared" si="3"/>
        <v>0</v>
      </c>
      <c r="G60" s="38">
        <f t="shared" si="4"/>
      </c>
      <c r="H60" s="11">
        <f t="shared" si="5"/>
      </c>
      <c r="I60" s="8"/>
      <c r="J60" s="8"/>
      <c r="K60" s="8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8"/>
      <c r="AU60" s="8"/>
      <c r="AV60" s="8"/>
      <c r="AW60" s="8"/>
    </row>
    <row r="61" spans="1:49" s="4" customFormat="1" ht="12" customHeight="1">
      <c r="A61" s="4" t="str">
        <f>Totals!A61</f>
        <v>Gerard</v>
      </c>
      <c r="B61" s="4" t="str">
        <f>Totals!B61</f>
        <v>Foley</v>
      </c>
      <c r="C61" s="5">
        <f t="shared" si="0"/>
        <v>0</v>
      </c>
      <c r="D61" s="5">
        <f t="shared" si="1"/>
        <v>0</v>
      </c>
      <c r="E61" s="9">
        <f t="shared" si="2"/>
        <v>0</v>
      </c>
      <c r="F61" s="9">
        <f t="shared" si="3"/>
        <v>0</v>
      </c>
      <c r="G61" s="38">
        <f t="shared" si="4"/>
      </c>
      <c r="H61" s="11">
        <f t="shared" si="5"/>
      </c>
      <c r="I61" s="8"/>
      <c r="J61" s="8"/>
      <c r="K61" s="8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8"/>
      <c r="AU61" s="8"/>
      <c r="AV61" s="8"/>
      <c r="AW61" s="8"/>
    </row>
    <row r="62" spans="1:49" s="4" customFormat="1" ht="12" customHeight="1">
      <c r="A62" s="4" t="str">
        <f>Totals!A62</f>
        <v>Mike</v>
      </c>
      <c r="B62" s="4" t="str">
        <f>Totals!B62</f>
        <v>Foulkes</v>
      </c>
      <c r="C62" s="5">
        <f t="shared" si="0"/>
        <v>0</v>
      </c>
      <c r="D62" s="5">
        <f t="shared" si="1"/>
        <v>0</v>
      </c>
      <c r="E62" s="9">
        <f t="shared" si="2"/>
        <v>0</v>
      </c>
      <c r="F62" s="9">
        <f t="shared" si="3"/>
        <v>0</v>
      </c>
      <c r="G62" s="38">
        <f t="shared" si="4"/>
      </c>
      <c r="H62" s="11">
        <f t="shared" si="5"/>
      </c>
      <c r="I62" s="8"/>
      <c r="J62" s="8"/>
      <c r="K62" s="8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8"/>
      <c r="AU62" s="8"/>
      <c r="AV62" s="8"/>
      <c r="AW62" s="8"/>
    </row>
    <row r="63" spans="1:49" s="4" customFormat="1" ht="12" customHeight="1">
      <c r="A63" s="4" t="str">
        <f>Totals!A63</f>
        <v>Jay</v>
      </c>
      <c r="B63" s="4" t="str">
        <f>Totals!B63</f>
        <v>Friedland</v>
      </c>
      <c r="C63" s="5">
        <f t="shared" si="0"/>
        <v>0</v>
      </c>
      <c r="D63" s="5">
        <f t="shared" si="1"/>
        <v>0</v>
      </c>
      <c r="E63" s="9">
        <f t="shared" si="2"/>
        <v>0</v>
      </c>
      <c r="F63" s="9">
        <f t="shared" si="3"/>
        <v>0</v>
      </c>
      <c r="G63" s="38">
        <f t="shared" si="4"/>
      </c>
      <c r="H63" s="11">
        <f t="shared" si="5"/>
      </c>
      <c r="I63" s="8"/>
      <c r="J63" s="8"/>
      <c r="K63" s="8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8"/>
      <c r="AU63" s="8"/>
      <c r="AV63" s="8"/>
      <c r="AW63" s="8"/>
    </row>
    <row r="64" spans="1:49" s="4" customFormat="1" ht="12" customHeight="1">
      <c r="A64" s="4" t="str">
        <f>Totals!A64</f>
        <v>Jose</v>
      </c>
      <c r="B64" s="4" t="str">
        <f>Totals!B64</f>
        <v>Gandia</v>
      </c>
      <c r="C64" s="5">
        <f t="shared" si="0"/>
        <v>0</v>
      </c>
      <c r="D64" s="5">
        <f t="shared" si="1"/>
        <v>0</v>
      </c>
      <c r="E64" s="9">
        <f t="shared" si="2"/>
        <v>0</v>
      </c>
      <c r="F64" s="9">
        <f t="shared" si="3"/>
        <v>0</v>
      </c>
      <c r="G64" s="38">
        <f t="shared" si="4"/>
      </c>
      <c r="H64" s="11">
        <f t="shared" si="5"/>
      </c>
      <c r="I64" s="8"/>
      <c r="J64" s="8"/>
      <c r="K64" s="8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  <c r="AT64" s="8"/>
      <c r="AU64" s="8"/>
      <c r="AV64" s="8"/>
      <c r="AW64" s="8"/>
    </row>
    <row r="65" spans="1:49" s="4" customFormat="1" ht="12" customHeight="1">
      <c r="A65" s="4" t="str">
        <f>Totals!A65</f>
        <v>Isabel</v>
      </c>
      <c r="B65" s="4" t="str">
        <f>Totals!B65</f>
        <v>Garriga</v>
      </c>
      <c r="C65" s="5">
        <f t="shared" si="0"/>
        <v>0</v>
      </c>
      <c r="D65" s="5">
        <f t="shared" si="1"/>
        <v>0</v>
      </c>
      <c r="E65" s="9">
        <f t="shared" si="2"/>
        <v>0</v>
      </c>
      <c r="F65" s="9">
        <f t="shared" si="3"/>
        <v>0</v>
      </c>
      <c r="G65" s="38">
        <f t="shared" si="4"/>
      </c>
      <c r="H65" s="11">
        <f t="shared" si="5"/>
      </c>
      <c r="I65" s="8"/>
      <c r="J65" s="8"/>
      <c r="K65" s="8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  <c r="AT65" s="8"/>
      <c r="AU65" s="8"/>
      <c r="AV65" s="8"/>
      <c r="AW65" s="8"/>
    </row>
    <row r="66" spans="1:49" s="4" customFormat="1" ht="12" customHeight="1">
      <c r="A66" s="4" t="str">
        <f>Totals!A66</f>
        <v>Jason</v>
      </c>
      <c r="B66" s="4" t="str">
        <f>Totals!B66</f>
        <v>Gerber</v>
      </c>
      <c r="C66" s="5">
        <f t="shared" si="0"/>
        <v>0</v>
      </c>
      <c r="D66" s="5">
        <f t="shared" si="1"/>
        <v>0</v>
      </c>
      <c r="E66" s="9">
        <f t="shared" si="2"/>
        <v>0</v>
      </c>
      <c r="F66" s="9">
        <f t="shared" si="3"/>
        <v>0</v>
      </c>
      <c r="G66" s="38">
        <f t="shared" si="4"/>
      </c>
      <c r="H66" s="11">
        <f t="shared" si="5"/>
      </c>
      <c r="I66" s="8"/>
      <c r="J66" s="8"/>
      <c r="K66" s="8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  <c r="AT66" s="8"/>
      <c r="AU66" s="8"/>
      <c r="AV66" s="8"/>
      <c r="AW66" s="8"/>
    </row>
    <row r="67" spans="1:49" s="4" customFormat="1" ht="12" customHeight="1">
      <c r="A67" s="4" t="str">
        <f>Totals!A67</f>
        <v>Mike</v>
      </c>
      <c r="B67" s="4" t="str">
        <f>Totals!B67</f>
        <v>Gill</v>
      </c>
      <c r="C67" s="5">
        <f t="shared" si="0"/>
        <v>7</v>
      </c>
      <c r="D67" s="5">
        <f t="shared" si="1"/>
        <v>9</v>
      </c>
      <c r="E67" s="9">
        <f t="shared" si="2"/>
        <v>29.633333333333333</v>
      </c>
      <c r="F67" s="9">
        <f t="shared" si="3"/>
        <v>36.88333333333333</v>
      </c>
      <c r="G67" s="38">
        <f t="shared" si="4"/>
        <v>0.8034342521464076</v>
      </c>
      <c r="H67" s="11">
        <f t="shared" si="5"/>
        <v>0.7777777777777778</v>
      </c>
      <c r="I67" s="8"/>
      <c r="J67" s="8"/>
      <c r="K67" s="8">
        <v>649</v>
      </c>
      <c r="L67" s="29"/>
      <c r="M67" s="29"/>
      <c r="N67" s="29">
        <v>342</v>
      </c>
      <c r="O67" s="29">
        <v>251</v>
      </c>
      <c r="P67" s="29"/>
      <c r="Q67" s="29">
        <v>-125</v>
      </c>
      <c r="R67" s="29">
        <v>66</v>
      </c>
      <c r="S67" s="29"/>
      <c r="T67" s="29">
        <v>47</v>
      </c>
      <c r="U67" s="29">
        <v>163</v>
      </c>
      <c r="V67" s="29"/>
      <c r="W67" s="29">
        <v>260</v>
      </c>
      <c r="X67" s="29">
        <v>-310</v>
      </c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29"/>
      <c r="AT67" s="8"/>
      <c r="AU67" s="8"/>
      <c r="AV67" s="8"/>
      <c r="AW67" s="8"/>
    </row>
    <row r="68" spans="1:49" s="4" customFormat="1" ht="12" customHeight="1">
      <c r="A68" s="4" t="str">
        <f>Totals!A68</f>
        <v>Juan Pedro</v>
      </c>
      <c r="B68" s="4" t="str">
        <f>Totals!B68</f>
        <v>Gomez</v>
      </c>
      <c r="C68" s="5">
        <f t="shared" si="0"/>
        <v>1</v>
      </c>
      <c r="D68" s="5">
        <f t="shared" si="1"/>
        <v>2</v>
      </c>
      <c r="E68" s="9">
        <f t="shared" si="2"/>
        <v>4.2</v>
      </c>
      <c r="F68" s="9">
        <f t="shared" si="3"/>
        <v>6.283333333333333</v>
      </c>
      <c r="G68" s="38">
        <f t="shared" si="4"/>
        <v>0.6684350132625995</v>
      </c>
      <c r="H68" s="11">
        <f t="shared" si="5"/>
        <v>0.5</v>
      </c>
      <c r="I68" s="8"/>
      <c r="J68" s="8"/>
      <c r="K68" s="8"/>
      <c r="L68" s="29"/>
      <c r="M68" s="29"/>
      <c r="N68" s="29"/>
      <c r="O68" s="29">
        <v>252</v>
      </c>
      <c r="P68" s="29"/>
      <c r="Q68" s="29">
        <v>-125</v>
      </c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/>
      <c r="AS68" s="29"/>
      <c r="AT68" s="8"/>
      <c r="AU68" s="8"/>
      <c r="AV68" s="8"/>
      <c r="AW68" s="8"/>
    </row>
    <row r="69" spans="1:49" s="4" customFormat="1" ht="12" customHeight="1">
      <c r="A69" s="4" t="str">
        <f>Totals!A69</f>
        <v>Thomas</v>
      </c>
      <c r="B69" s="4" t="str">
        <f>Totals!B69</f>
        <v>Goodey</v>
      </c>
      <c r="C69" s="5">
        <f t="shared" si="0"/>
        <v>2</v>
      </c>
      <c r="D69" s="5">
        <f t="shared" si="1"/>
        <v>2</v>
      </c>
      <c r="E69" s="9">
        <f t="shared" si="2"/>
        <v>4.45</v>
      </c>
      <c r="F69" s="9">
        <f t="shared" si="3"/>
        <v>4.45</v>
      </c>
      <c r="G69" s="38">
        <f t="shared" si="4"/>
        <v>1</v>
      </c>
      <c r="H69" s="11">
        <f t="shared" si="5"/>
        <v>1</v>
      </c>
      <c r="I69" s="8"/>
      <c r="J69" s="8"/>
      <c r="K69" s="8"/>
      <c r="L69" s="29"/>
      <c r="M69" s="29"/>
      <c r="N69" s="29"/>
      <c r="O69" s="29">
        <v>252</v>
      </c>
      <c r="P69" s="29">
        <v>15</v>
      </c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8"/>
      <c r="AU69" s="8"/>
      <c r="AV69" s="8"/>
      <c r="AW69" s="8"/>
    </row>
    <row r="70" spans="1:49" s="4" customFormat="1" ht="12" customHeight="1">
      <c r="A70" s="4" t="str">
        <f>Totals!A70</f>
        <v>Jacques</v>
      </c>
      <c r="B70" s="4" t="str">
        <f>Totals!B70</f>
        <v>Guertin</v>
      </c>
      <c r="C70" s="5">
        <f t="shared" si="0"/>
        <v>0</v>
      </c>
      <c r="D70" s="5">
        <f t="shared" si="1"/>
        <v>0</v>
      </c>
      <c r="E70" s="9">
        <f t="shared" si="2"/>
        <v>0</v>
      </c>
      <c r="F70" s="9">
        <f t="shared" si="3"/>
        <v>0</v>
      </c>
      <c r="G70" s="38">
        <f t="shared" si="4"/>
      </c>
      <c r="H70" s="11">
        <f t="shared" si="5"/>
      </c>
      <c r="I70" s="8"/>
      <c r="J70" s="8"/>
      <c r="K70" s="8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8"/>
      <c r="AU70" s="8"/>
      <c r="AV70" s="8"/>
      <c r="AW70" s="8"/>
    </row>
    <row r="71" spans="1:49" s="4" customFormat="1" ht="12" customHeight="1">
      <c r="A71" s="4" t="str">
        <f>Totals!A71</f>
        <v>Gubbels</v>
      </c>
      <c r="B71" s="4" t="str">
        <f>Totals!B71</f>
        <v>Guido</v>
      </c>
      <c r="C71" s="5">
        <f t="shared" si="0"/>
        <v>0</v>
      </c>
      <c r="D71" s="5">
        <f t="shared" si="1"/>
        <v>0</v>
      </c>
      <c r="E71" s="9">
        <f t="shared" si="2"/>
        <v>0</v>
      </c>
      <c r="F71" s="9">
        <f t="shared" si="3"/>
        <v>0</v>
      </c>
      <c r="G71" s="38">
        <f t="shared" si="4"/>
      </c>
      <c r="H71" s="11">
        <f t="shared" si="5"/>
      </c>
      <c r="I71" s="8"/>
      <c r="J71" s="8"/>
      <c r="K71" s="8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9"/>
      <c r="AS71" s="29"/>
      <c r="AT71" s="8"/>
      <c r="AU71" s="8"/>
      <c r="AV71" s="8"/>
      <c r="AW71" s="8"/>
    </row>
    <row r="72" spans="1:49" s="4" customFormat="1" ht="12" customHeight="1">
      <c r="A72" s="4" t="str">
        <f>Totals!A72</f>
        <v>Andrew</v>
      </c>
      <c r="B72" s="4" t="str">
        <f>Totals!B72</f>
        <v>Hans</v>
      </c>
      <c r="C72" s="5">
        <f aca="true" t="shared" si="6" ref="C72:C135">COUNTIF(J72:AS72,"&gt;0.1")</f>
        <v>0</v>
      </c>
      <c r="D72" s="5">
        <f aca="true" t="shared" si="7" ref="D72:D135">COUNT(J72:AZ72)</f>
        <v>0</v>
      </c>
      <c r="E72" s="9">
        <f aca="true" t="shared" si="8" ref="E72:E135">SUMIF(J72:AZ72,"&gt;0",J72:AZ72)/60</f>
        <v>0</v>
      </c>
      <c r="F72" s="9">
        <f aca="true" t="shared" si="9" ref="F72:F135">SUMIF(J72:AZ72,"&gt;0",J72:AZ72)/60-SUMIF(J72:AZ72,"&lt;0",J72:AZ72)/60</f>
        <v>0</v>
      </c>
      <c r="G72" s="38">
        <f t="shared" si="4"/>
      </c>
      <c r="H72" s="11">
        <f t="shared" si="5"/>
      </c>
      <c r="I72" s="8"/>
      <c r="J72" s="8"/>
      <c r="K72" s="8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29"/>
      <c r="AT72" s="8"/>
      <c r="AU72" s="8"/>
      <c r="AV72" s="8"/>
      <c r="AW72" s="8"/>
    </row>
    <row r="73" spans="1:49" s="4" customFormat="1" ht="12" customHeight="1">
      <c r="A73" s="4" t="str">
        <f>Totals!A73</f>
        <v>Derek</v>
      </c>
      <c r="B73" s="4" t="str">
        <f>Totals!B73</f>
        <v>Hatch</v>
      </c>
      <c r="C73" s="5">
        <f t="shared" si="6"/>
        <v>1</v>
      </c>
      <c r="D73" s="5">
        <f t="shared" si="7"/>
        <v>2</v>
      </c>
      <c r="E73" s="9">
        <f t="shared" si="8"/>
        <v>1.0166666666666666</v>
      </c>
      <c r="F73" s="9">
        <f t="shared" si="9"/>
        <v>4.183333333333334</v>
      </c>
      <c r="G73" s="38">
        <f t="shared" si="4"/>
        <v>0.24302788844621512</v>
      </c>
      <c r="H73" s="11">
        <f t="shared" si="5"/>
        <v>0.5</v>
      </c>
      <c r="I73" s="8"/>
      <c r="J73" s="8"/>
      <c r="K73" s="8"/>
      <c r="L73" s="29"/>
      <c r="M73" s="29"/>
      <c r="N73" s="29"/>
      <c r="O73" s="29"/>
      <c r="P73" s="29"/>
      <c r="Q73" s="29"/>
      <c r="R73" s="29"/>
      <c r="S73" s="29">
        <v>-190</v>
      </c>
      <c r="T73" s="29">
        <v>61</v>
      </c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9"/>
      <c r="AS73" s="29"/>
      <c r="AT73" s="8"/>
      <c r="AU73" s="8"/>
      <c r="AV73" s="8"/>
      <c r="AW73" s="8"/>
    </row>
    <row r="74" spans="1:49" s="4" customFormat="1" ht="12" customHeight="1">
      <c r="A74" s="4" t="str">
        <f>Totals!A74</f>
        <v>Paul &amp; Leni</v>
      </c>
      <c r="B74" s="4" t="str">
        <f>Totals!B74</f>
        <v>Hirsch</v>
      </c>
      <c r="C74" s="5">
        <f t="shared" si="6"/>
        <v>0</v>
      </c>
      <c r="D74" s="5">
        <f t="shared" si="7"/>
        <v>0</v>
      </c>
      <c r="E74" s="9">
        <f t="shared" si="8"/>
        <v>0</v>
      </c>
      <c r="F74" s="9">
        <f t="shared" si="9"/>
        <v>0</v>
      </c>
      <c r="G74" s="38">
        <f aca="true" t="shared" si="10" ref="G74:G143">IF(E74&gt;0,E74/F74,"")</f>
      </c>
      <c r="H74" s="11">
        <f aca="true" t="shared" si="11" ref="H74:H143">IF(C74&gt;0,C74/D74,"")</f>
      </c>
      <c r="I74" s="8"/>
      <c r="J74" s="8"/>
      <c r="K74" s="8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9"/>
      <c r="AS74" s="29"/>
      <c r="AT74" s="8"/>
      <c r="AU74" s="8"/>
      <c r="AV74" s="8"/>
      <c r="AW74" s="8"/>
    </row>
    <row r="75" spans="1:49" s="4" customFormat="1" ht="12" customHeight="1">
      <c r="A75" s="4" t="str">
        <f>Totals!A75</f>
        <v>Thomas</v>
      </c>
      <c r="B75" s="4" t="str">
        <f>Totals!B75</f>
        <v>Hockey</v>
      </c>
      <c r="C75" s="5">
        <f t="shared" si="6"/>
        <v>0</v>
      </c>
      <c r="D75" s="5">
        <f t="shared" si="7"/>
        <v>0</v>
      </c>
      <c r="E75" s="9">
        <f t="shared" si="8"/>
        <v>0</v>
      </c>
      <c r="F75" s="9">
        <f t="shared" si="9"/>
        <v>0</v>
      </c>
      <c r="G75" s="38">
        <f t="shared" si="10"/>
      </c>
      <c r="H75" s="11">
        <f t="shared" si="11"/>
      </c>
      <c r="I75" s="8"/>
      <c r="J75" s="8"/>
      <c r="K75" s="8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/>
      <c r="AQ75" s="29"/>
      <c r="AR75" s="29"/>
      <c r="AS75" s="29"/>
      <c r="AT75" s="8"/>
      <c r="AU75" s="8"/>
      <c r="AV75" s="8"/>
      <c r="AW75" s="8"/>
    </row>
    <row r="76" spans="1:49" s="4" customFormat="1" ht="12" customHeight="1">
      <c r="A76" s="4" t="str">
        <f>Totals!A76</f>
        <v>Jim</v>
      </c>
      <c r="B76" s="4" t="str">
        <f>Totals!B76</f>
        <v>Huddle</v>
      </c>
      <c r="C76" s="5">
        <f t="shared" si="6"/>
        <v>0</v>
      </c>
      <c r="D76" s="5">
        <f t="shared" si="7"/>
        <v>0</v>
      </c>
      <c r="E76" s="9">
        <f t="shared" si="8"/>
        <v>0</v>
      </c>
      <c r="F76" s="9">
        <f t="shared" si="9"/>
        <v>0</v>
      </c>
      <c r="G76" s="38">
        <f t="shared" si="10"/>
      </c>
      <c r="H76" s="11">
        <f t="shared" si="11"/>
      </c>
      <c r="I76" s="8"/>
      <c r="J76" s="8"/>
      <c r="K76" s="8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29"/>
      <c r="AS76" s="29"/>
      <c r="AT76" s="8"/>
      <c r="AU76" s="8"/>
      <c r="AV76" s="8"/>
      <c r="AW76" s="8"/>
    </row>
    <row r="77" spans="1:49" s="4" customFormat="1" ht="12" customHeight="1">
      <c r="A77" s="4" t="str">
        <f>Totals!A77</f>
        <v>Pilar</v>
      </c>
      <c r="B77" s="4" t="str">
        <f>Totals!B77</f>
        <v>Hurtado</v>
      </c>
      <c r="C77" s="5">
        <f t="shared" si="6"/>
        <v>0</v>
      </c>
      <c r="D77" s="5">
        <f t="shared" si="7"/>
        <v>0</v>
      </c>
      <c r="E77" s="9">
        <f t="shared" si="8"/>
        <v>0</v>
      </c>
      <c r="F77" s="9">
        <f t="shared" si="9"/>
        <v>0</v>
      </c>
      <c r="G77" s="38">
        <f t="shared" si="10"/>
      </c>
      <c r="H77" s="11">
        <f t="shared" si="11"/>
      </c>
      <c r="I77" s="8"/>
      <c r="J77" s="8"/>
      <c r="K77" s="8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9"/>
      <c r="AS77" s="29"/>
      <c r="AT77" s="8"/>
      <c r="AU77" s="8"/>
      <c r="AV77" s="8"/>
      <c r="AW77" s="8"/>
    </row>
    <row r="78" spans="1:49" s="4" customFormat="1" ht="12" customHeight="1">
      <c r="A78" s="4" t="str">
        <f>Totals!A78</f>
        <v>Dale</v>
      </c>
      <c r="B78" s="4" t="str">
        <f>Totals!B78</f>
        <v>Ireland</v>
      </c>
      <c r="C78" s="5">
        <f t="shared" si="6"/>
        <v>1</v>
      </c>
      <c r="D78" s="5">
        <f t="shared" si="7"/>
        <v>1</v>
      </c>
      <c r="E78" s="9">
        <f t="shared" si="8"/>
        <v>5.683333333333334</v>
      </c>
      <c r="F78" s="9">
        <f t="shared" si="9"/>
        <v>5.683333333333334</v>
      </c>
      <c r="G78" s="38">
        <f t="shared" si="10"/>
        <v>1</v>
      </c>
      <c r="H78" s="11">
        <f t="shared" si="11"/>
        <v>1</v>
      </c>
      <c r="I78" s="8"/>
      <c r="J78" s="8"/>
      <c r="K78" s="8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>
        <v>341</v>
      </c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8"/>
      <c r="AU78" s="8"/>
      <c r="AV78" s="8"/>
      <c r="AW78" s="8"/>
    </row>
    <row r="79" spans="1:49" s="4" customFormat="1" ht="12" customHeight="1">
      <c r="A79" s="4" t="str">
        <f>Totals!A79</f>
        <v>Suzanne</v>
      </c>
      <c r="B79" s="4" t="str">
        <f>Totals!B79</f>
        <v>Ireland</v>
      </c>
      <c r="C79" s="5">
        <f t="shared" si="6"/>
        <v>0</v>
      </c>
      <c r="D79" s="5">
        <f t="shared" si="7"/>
        <v>0</v>
      </c>
      <c r="E79" s="9">
        <f t="shared" si="8"/>
        <v>0</v>
      </c>
      <c r="F79" s="9">
        <f t="shared" si="9"/>
        <v>0</v>
      </c>
      <c r="G79" s="38">
        <f t="shared" si="10"/>
      </c>
      <c r="H79" s="11">
        <f t="shared" si="11"/>
      </c>
      <c r="I79" s="8"/>
      <c r="J79" s="8"/>
      <c r="K79" s="8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8"/>
      <c r="AU79" s="8"/>
      <c r="AV79" s="8"/>
      <c r="AW79" s="8"/>
    </row>
    <row r="80" spans="1:49" s="4" customFormat="1" ht="12" customHeight="1">
      <c r="A80" s="4" t="str">
        <f>Totals!A80</f>
        <v>Philippe</v>
      </c>
      <c r="B80" s="4" t="str">
        <f>Totals!B80</f>
        <v>Jacquot</v>
      </c>
      <c r="C80" s="5">
        <f t="shared" si="6"/>
        <v>0</v>
      </c>
      <c r="D80" s="5">
        <f t="shared" si="7"/>
        <v>0</v>
      </c>
      <c r="E80" s="9">
        <f t="shared" si="8"/>
        <v>0</v>
      </c>
      <c r="F80" s="9">
        <f t="shared" si="9"/>
        <v>0</v>
      </c>
      <c r="G80" s="38">
        <f t="shared" si="10"/>
      </c>
      <c r="H80" s="11">
        <f t="shared" si="11"/>
      </c>
      <c r="I80" s="8"/>
      <c r="J80" s="8"/>
      <c r="K80" s="8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8"/>
      <c r="AU80" s="8"/>
      <c r="AV80" s="8"/>
      <c r="AW80" s="8"/>
    </row>
    <row r="81" spans="1:49" s="4" customFormat="1" ht="12" customHeight="1">
      <c r="A81" s="4" t="str">
        <f>Totals!A81</f>
        <v>Barrie</v>
      </c>
      <c r="B81" s="4" t="str">
        <f>Totals!B81</f>
        <v>Jones</v>
      </c>
      <c r="C81" s="5">
        <f t="shared" si="6"/>
        <v>0</v>
      </c>
      <c r="D81" s="5">
        <f t="shared" si="7"/>
        <v>0</v>
      </c>
      <c r="E81" s="9">
        <f t="shared" si="8"/>
        <v>0</v>
      </c>
      <c r="F81" s="9">
        <f t="shared" si="9"/>
        <v>0</v>
      </c>
      <c r="G81" s="38">
        <f t="shared" si="10"/>
      </c>
      <c r="H81" s="11">
        <f t="shared" si="11"/>
      </c>
      <c r="I81" s="8"/>
      <c r="J81" s="8"/>
      <c r="K81" s="8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9"/>
      <c r="AS81" s="29"/>
      <c r="AT81" s="8"/>
      <c r="AU81" s="8"/>
      <c r="AV81" s="8"/>
      <c r="AW81" s="8"/>
    </row>
    <row r="82" spans="1:49" s="4" customFormat="1" ht="12" customHeight="1">
      <c r="A82" s="4" t="str">
        <f>Totals!A82</f>
        <v>Eric</v>
      </c>
      <c r="B82" s="4" t="str">
        <f>Totals!B82</f>
        <v>Jones</v>
      </c>
      <c r="C82" s="5">
        <f t="shared" si="6"/>
        <v>0</v>
      </c>
      <c r="D82" s="5">
        <f t="shared" si="7"/>
        <v>0</v>
      </c>
      <c r="E82" s="9">
        <f t="shared" si="8"/>
        <v>0</v>
      </c>
      <c r="F82" s="9">
        <f t="shared" si="9"/>
        <v>0</v>
      </c>
      <c r="G82" s="38">
        <f t="shared" si="10"/>
      </c>
      <c r="H82" s="11">
        <f t="shared" si="11"/>
      </c>
      <c r="I82" s="8"/>
      <c r="J82" s="8"/>
      <c r="K82" s="8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8"/>
      <c r="AU82" s="8"/>
      <c r="AV82" s="8"/>
      <c r="AW82" s="8"/>
    </row>
    <row r="83" spans="1:49" s="4" customFormat="1" ht="12" customHeight="1">
      <c r="A83" s="4" t="str">
        <f>Totals!A83</f>
        <v>Josep</v>
      </c>
      <c r="B83" s="4" t="str">
        <f>Totals!B83</f>
        <v>Josep Masalles</v>
      </c>
      <c r="C83" s="5">
        <f t="shared" si="6"/>
        <v>0</v>
      </c>
      <c r="D83" s="5">
        <f t="shared" si="7"/>
        <v>0</v>
      </c>
      <c r="E83" s="9">
        <f t="shared" si="8"/>
        <v>0</v>
      </c>
      <c r="F83" s="9">
        <f t="shared" si="9"/>
        <v>0</v>
      </c>
      <c r="G83" s="38">
        <f t="shared" si="10"/>
      </c>
      <c r="H83" s="11">
        <f t="shared" si="11"/>
      </c>
      <c r="I83" s="8"/>
      <c r="J83" s="8"/>
      <c r="K83" s="8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29"/>
      <c r="AS83" s="29"/>
      <c r="AT83" s="8"/>
      <c r="AU83" s="8"/>
      <c r="AV83" s="8"/>
      <c r="AW83" s="8"/>
    </row>
    <row r="84" spans="1:49" s="4" customFormat="1" ht="12" customHeight="1">
      <c r="A84" s="4" t="str">
        <f>Totals!A84</f>
        <v>Xavier</v>
      </c>
      <c r="B84" s="4" t="str">
        <f>Totals!B84</f>
        <v>Jubier</v>
      </c>
      <c r="C84" s="5">
        <f t="shared" si="6"/>
        <v>4</v>
      </c>
      <c r="D84" s="5">
        <f t="shared" si="7"/>
        <v>5</v>
      </c>
      <c r="E84" s="9">
        <f t="shared" si="8"/>
        <v>15.383333333333333</v>
      </c>
      <c r="F84" s="9">
        <f t="shared" si="9"/>
        <v>18.55</v>
      </c>
      <c r="G84" s="38">
        <f t="shared" si="10"/>
        <v>0.8292902066486971</v>
      </c>
      <c r="H84" s="11">
        <f t="shared" si="11"/>
        <v>0.8</v>
      </c>
      <c r="I84" s="8"/>
      <c r="J84" s="8"/>
      <c r="K84" s="8"/>
      <c r="L84" s="29">
        <v>222</v>
      </c>
      <c r="M84" s="29">
        <v>109</v>
      </c>
      <c r="N84" s="29">
        <v>341</v>
      </c>
      <c r="O84" s="29">
        <v>251</v>
      </c>
      <c r="P84" s="29"/>
      <c r="Q84" s="29"/>
      <c r="R84" s="29"/>
      <c r="S84" s="29">
        <v>-190</v>
      </c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AR84" s="29"/>
      <c r="AS84" s="29"/>
      <c r="AT84" s="8"/>
      <c r="AU84" s="8"/>
      <c r="AV84" s="8"/>
      <c r="AW84" s="8"/>
    </row>
    <row r="85" spans="1:49" s="4" customFormat="1" ht="12" customHeight="1">
      <c r="A85" s="4" t="str">
        <f>Totals!A85</f>
        <v>Alexander</v>
      </c>
      <c r="B85" s="4" t="str">
        <f>Totals!B85</f>
        <v>Kanis</v>
      </c>
      <c r="C85" s="5">
        <f t="shared" si="6"/>
        <v>0</v>
      </c>
      <c r="D85" s="5">
        <f t="shared" si="7"/>
        <v>0</v>
      </c>
      <c r="E85" s="9">
        <f t="shared" si="8"/>
        <v>0</v>
      </c>
      <c r="F85" s="9">
        <f t="shared" si="9"/>
        <v>0</v>
      </c>
      <c r="G85" s="38">
        <f t="shared" si="10"/>
      </c>
      <c r="H85" s="11">
        <f t="shared" si="11"/>
      </c>
      <c r="I85" s="8"/>
      <c r="J85" s="8"/>
      <c r="K85" s="8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  <c r="AR85" s="29"/>
      <c r="AS85" s="29"/>
      <c r="AT85" s="8"/>
      <c r="AU85" s="8"/>
      <c r="AV85" s="8"/>
      <c r="AW85" s="8"/>
    </row>
    <row r="86" spans="1:49" s="4" customFormat="1" ht="12" customHeight="1">
      <c r="A86" s="4" t="str">
        <f>Totals!A86</f>
        <v>Timo</v>
      </c>
      <c r="B86" s="4" t="str">
        <f>Totals!B86</f>
        <v>Karhula</v>
      </c>
      <c r="C86" s="5">
        <f t="shared" si="6"/>
        <v>2</v>
      </c>
      <c r="D86" s="5">
        <f t="shared" si="7"/>
        <v>2</v>
      </c>
      <c r="E86" s="9">
        <f t="shared" si="8"/>
        <v>4.25</v>
      </c>
      <c r="F86" s="9">
        <f t="shared" si="9"/>
        <v>4.25</v>
      </c>
      <c r="G86" s="38">
        <f t="shared" si="10"/>
        <v>1</v>
      </c>
      <c r="H86" s="11">
        <f t="shared" si="11"/>
        <v>1</v>
      </c>
      <c r="I86" s="8"/>
      <c r="J86" s="8"/>
      <c r="K86" s="8"/>
      <c r="L86" s="29"/>
      <c r="M86" s="29"/>
      <c r="N86" s="29"/>
      <c r="O86" s="29"/>
      <c r="P86" s="29"/>
      <c r="Q86" s="29">
        <v>210</v>
      </c>
      <c r="R86" s="29"/>
      <c r="S86" s="29"/>
      <c r="T86" s="29">
        <v>45</v>
      </c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29"/>
      <c r="AS86" s="29"/>
      <c r="AT86" s="8"/>
      <c r="AU86" s="8"/>
      <c r="AV86" s="8"/>
      <c r="AW86" s="8"/>
    </row>
    <row r="87" spans="1:49" s="4" customFormat="1" ht="12" customHeight="1">
      <c r="A87" s="4" t="str">
        <f>Totals!A87</f>
        <v>Michael</v>
      </c>
      <c r="B87" s="4" t="str">
        <f>Totals!B87</f>
        <v>Kentrianakis</v>
      </c>
      <c r="C87" s="5">
        <f t="shared" si="6"/>
        <v>3</v>
      </c>
      <c r="D87" s="5">
        <f t="shared" si="7"/>
        <v>3</v>
      </c>
      <c r="E87" s="9">
        <f t="shared" si="8"/>
        <v>10.233333333333333</v>
      </c>
      <c r="F87" s="9">
        <f t="shared" si="9"/>
        <v>10.233333333333333</v>
      </c>
      <c r="G87" s="38">
        <f t="shared" si="10"/>
        <v>1</v>
      </c>
      <c r="H87" s="11">
        <f t="shared" si="11"/>
        <v>1</v>
      </c>
      <c r="I87" s="8"/>
      <c r="J87" s="8"/>
      <c r="K87" s="8"/>
      <c r="L87" s="29"/>
      <c r="M87" s="29"/>
      <c r="N87" s="29"/>
      <c r="O87" s="29">
        <v>251</v>
      </c>
      <c r="P87" s="29"/>
      <c r="Q87" s="29"/>
      <c r="R87" s="29"/>
      <c r="S87" s="29"/>
      <c r="T87" s="29"/>
      <c r="U87" s="29"/>
      <c r="V87" s="29"/>
      <c r="W87" s="29">
        <v>353</v>
      </c>
      <c r="X87" s="29"/>
      <c r="Y87" s="29"/>
      <c r="Z87" s="29"/>
      <c r="AA87" s="29"/>
      <c r="AB87" s="29"/>
      <c r="AC87" s="29"/>
      <c r="AD87" s="29"/>
      <c r="AE87" s="29">
        <v>10</v>
      </c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9"/>
      <c r="AQ87" s="29"/>
      <c r="AR87" s="29"/>
      <c r="AS87" s="29"/>
      <c r="AT87" s="8"/>
      <c r="AU87" s="8"/>
      <c r="AV87" s="8"/>
      <c r="AW87" s="8"/>
    </row>
    <row r="88" spans="1:49" s="4" customFormat="1" ht="12" customHeight="1">
      <c r="A88" s="4" t="str">
        <f>Totals!A88</f>
        <v>Mark</v>
      </c>
      <c r="B88" s="4" t="str">
        <f>Totals!B88</f>
        <v>Kidger</v>
      </c>
      <c r="C88" s="5">
        <f t="shared" si="6"/>
        <v>1</v>
      </c>
      <c r="D88" s="5">
        <f t="shared" si="7"/>
        <v>2</v>
      </c>
      <c r="E88" s="9">
        <f t="shared" si="8"/>
        <v>4.183333333333334</v>
      </c>
      <c r="F88" s="9">
        <f t="shared" si="9"/>
        <v>8.516666666666666</v>
      </c>
      <c r="G88" s="38">
        <f t="shared" si="10"/>
        <v>0.4911937377690803</v>
      </c>
      <c r="H88" s="11">
        <f t="shared" si="11"/>
        <v>0.5</v>
      </c>
      <c r="I88" s="8"/>
      <c r="J88" s="8"/>
      <c r="K88" s="8"/>
      <c r="L88" s="29"/>
      <c r="M88" s="29"/>
      <c r="N88" s="29"/>
      <c r="O88" s="29">
        <v>251</v>
      </c>
      <c r="P88" s="29"/>
      <c r="Q88" s="29"/>
      <c r="R88" s="29"/>
      <c r="S88" s="29"/>
      <c r="T88" s="29"/>
      <c r="U88" s="29"/>
      <c r="V88" s="29"/>
      <c r="W88" s="29">
        <v>-260</v>
      </c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29"/>
      <c r="AS88" s="29"/>
      <c r="AT88" s="8"/>
      <c r="AU88" s="8"/>
      <c r="AV88" s="8"/>
      <c r="AW88" s="8"/>
    </row>
    <row r="89" spans="1:49" s="4" customFormat="1" ht="12" customHeight="1">
      <c r="A89" s="4" t="str">
        <f>Totals!A89</f>
        <v>Kevin</v>
      </c>
      <c r="B89" s="4" t="str">
        <f>Totals!B89</f>
        <v>Kilburn</v>
      </c>
      <c r="C89" s="5">
        <f t="shared" si="6"/>
        <v>0</v>
      </c>
      <c r="D89" s="5">
        <f t="shared" si="7"/>
        <v>0</v>
      </c>
      <c r="E89" s="9">
        <f t="shared" si="8"/>
        <v>0</v>
      </c>
      <c r="F89" s="9">
        <f t="shared" si="9"/>
        <v>0</v>
      </c>
      <c r="G89" s="38">
        <f t="shared" si="10"/>
      </c>
      <c r="H89" s="11">
        <f t="shared" si="11"/>
      </c>
      <c r="I89" s="8"/>
      <c r="J89" s="8"/>
      <c r="K89" s="8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9"/>
      <c r="AS89" s="29"/>
      <c r="AT89" s="8"/>
      <c r="AU89" s="8"/>
      <c r="AV89" s="8"/>
      <c r="AW89" s="8"/>
    </row>
    <row r="90" spans="1:49" s="4" customFormat="1" ht="12" customHeight="1">
      <c r="A90" s="4" t="str">
        <f>Totals!A90</f>
        <v>Christiaan</v>
      </c>
      <c r="B90" s="4" t="str">
        <f>Totals!B90</f>
        <v>Klein Lebbing</v>
      </c>
      <c r="C90" s="5">
        <f t="shared" si="6"/>
        <v>0</v>
      </c>
      <c r="D90" s="5">
        <f t="shared" si="7"/>
        <v>0</v>
      </c>
      <c r="E90" s="9">
        <f t="shared" si="8"/>
        <v>0</v>
      </c>
      <c r="F90" s="9">
        <f t="shared" si="9"/>
        <v>0</v>
      </c>
      <c r="G90" s="38">
        <f t="shared" si="10"/>
      </c>
      <c r="H90" s="11">
        <f t="shared" si="11"/>
      </c>
      <c r="I90" s="8"/>
      <c r="J90" s="8"/>
      <c r="K90" s="8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29"/>
      <c r="AN90" s="29"/>
      <c r="AO90" s="29"/>
      <c r="AP90" s="29"/>
      <c r="AQ90" s="29"/>
      <c r="AR90" s="29"/>
      <c r="AS90" s="29"/>
      <c r="AT90" s="8"/>
      <c r="AU90" s="8"/>
      <c r="AV90" s="8"/>
      <c r="AW90" s="8"/>
    </row>
    <row r="91" spans="1:49" s="4" customFormat="1" ht="12" customHeight="1">
      <c r="A91" s="4" t="str">
        <f>Totals!A91</f>
        <v>Herb</v>
      </c>
      <c r="B91" s="4" t="str">
        <f>Totals!B91</f>
        <v>Koenig</v>
      </c>
      <c r="C91" s="5">
        <f t="shared" si="6"/>
        <v>0</v>
      </c>
      <c r="D91" s="5">
        <f t="shared" si="7"/>
        <v>0</v>
      </c>
      <c r="E91" s="9">
        <f t="shared" si="8"/>
        <v>0</v>
      </c>
      <c r="F91" s="9">
        <f t="shared" si="9"/>
        <v>0</v>
      </c>
      <c r="G91" s="38">
        <f t="shared" si="10"/>
      </c>
      <c r="H91" s="11">
        <f t="shared" si="11"/>
      </c>
      <c r="I91" s="8"/>
      <c r="J91" s="8"/>
      <c r="K91" s="8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29"/>
      <c r="AS91" s="29"/>
      <c r="AT91" s="8"/>
      <c r="AU91" s="8"/>
      <c r="AV91" s="8"/>
      <c r="AW91" s="8"/>
    </row>
    <row r="92" spans="1:49" s="4" customFormat="1" ht="12" customHeight="1">
      <c r="A92" s="4" t="str">
        <f>Totals!A92</f>
        <v>Bill</v>
      </c>
      <c r="B92" s="4" t="str">
        <f>Totals!B92</f>
        <v>Kramer</v>
      </c>
      <c r="C92" s="5">
        <f t="shared" si="6"/>
        <v>0</v>
      </c>
      <c r="D92" s="5">
        <f t="shared" si="7"/>
        <v>0</v>
      </c>
      <c r="E92" s="9">
        <f t="shared" si="8"/>
        <v>0</v>
      </c>
      <c r="F92" s="9">
        <f t="shared" si="9"/>
        <v>0</v>
      </c>
      <c r="G92" s="38">
        <f t="shared" si="10"/>
      </c>
      <c r="H92" s="11">
        <f t="shared" si="11"/>
      </c>
      <c r="I92" s="8"/>
      <c r="J92" s="8"/>
      <c r="K92" s="8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9"/>
      <c r="AN92" s="29"/>
      <c r="AO92" s="29"/>
      <c r="AP92" s="29"/>
      <c r="AQ92" s="29"/>
      <c r="AR92" s="29"/>
      <c r="AS92" s="29"/>
      <c r="AT92" s="8"/>
      <c r="AU92" s="8"/>
      <c r="AV92" s="8"/>
      <c r="AW92" s="8"/>
    </row>
    <row r="93" spans="1:49" s="4" customFormat="1" ht="12" customHeight="1">
      <c r="A93" s="4" t="str">
        <f>Totals!A93</f>
        <v>Denise</v>
      </c>
      <c r="B93" s="4" t="str">
        <f>Totals!B93</f>
        <v>Kramer</v>
      </c>
      <c r="C93" s="5">
        <f t="shared" si="6"/>
        <v>0</v>
      </c>
      <c r="D93" s="5">
        <f t="shared" si="7"/>
        <v>0</v>
      </c>
      <c r="E93" s="9">
        <f t="shared" si="8"/>
        <v>0</v>
      </c>
      <c r="F93" s="9">
        <f t="shared" si="9"/>
        <v>0</v>
      </c>
      <c r="G93" s="38">
        <f t="shared" si="10"/>
      </c>
      <c r="H93" s="11">
        <f t="shared" si="11"/>
      </c>
      <c r="I93" s="8"/>
      <c r="J93" s="8"/>
      <c r="K93" s="8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29"/>
      <c r="AS93" s="29"/>
      <c r="AT93" s="8"/>
      <c r="AU93" s="8"/>
      <c r="AV93" s="8"/>
      <c r="AW93" s="8"/>
    </row>
    <row r="94" spans="1:49" s="4" customFormat="1" ht="12" customHeight="1">
      <c r="A94" s="4" t="str">
        <f>Totals!A94</f>
        <v>Raoul</v>
      </c>
      <c r="B94" s="4" t="str">
        <f>Totals!B94</f>
        <v>Lannoy</v>
      </c>
      <c r="C94" s="5">
        <f t="shared" si="6"/>
        <v>0</v>
      </c>
      <c r="D94" s="5">
        <f t="shared" si="7"/>
        <v>0</v>
      </c>
      <c r="E94" s="9">
        <f t="shared" si="8"/>
        <v>0</v>
      </c>
      <c r="F94" s="9">
        <f t="shared" si="9"/>
        <v>0</v>
      </c>
      <c r="G94" s="38">
        <f t="shared" si="10"/>
      </c>
      <c r="H94" s="11">
        <f t="shared" si="11"/>
      </c>
      <c r="I94" s="8"/>
      <c r="J94" s="8"/>
      <c r="K94" s="8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9"/>
      <c r="AN94" s="29"/>
      <c r="AO94" s="29"/>
      <c r="AP94" s="29"/>
      <c r="AQ94" s="29"/>
      <c r="AR94" s="29"/>
      <c r="AS94" s="29"/>
      <c r="AT94" s="8"/>
      <c r="AU94" s="8"/>
      <c r="AV94" s="8"/>
      <c r="AW94" s="8"/>
    </row>
    <row r="95" spans="1:49" s="4" customFormat="1" ht="12" customHeight="1">
      <c r="A95" s="4" t="str">
        <f>Totals!A95</f>
        <v>Janet</v>
      </c>
      <c r="B95" s="4" t="str">
        <f>Totals!B95</f>
        <v>Lane</v>
      </c>
      <c r="C95" s="5">
        <f t="shared" si="6"/>
        <v>2</v>
      </c>
      <c r="D95" s="5">
        <f t="shared" si="7"/>
        <v>2</v>
      </c>
      <c r="E95" s="9">
        <f t="shared" si="8"/>
        <v>6.333333333333333</v>
      </c>
      <c r="F95" s="9">
        <f t="shared" si="9"/>
        <v>6.333333333333333</v>
      </c>
      <c r="G95" s="38">
        <f>IF(E95&gt;0,E95/F95,"")</f>
        <v>1</v>
      </c>
      <c r="H95" s="11">
        <f>IF(C95&gt;0,C95/D95,"")</f>
        <v>1</v>
      </c>
      <c r="I95" s="8"/>
      <c r="J95" s="8"/>
      <c r="K95" s="8"/>
      <c r="L95" s="29"/>
      <c r="M95" s="29"/>
      <c r="N95" s="29"/>
      <c r="O95" s="29">
        <v>252</v>
      </c>
      <c r="P95" s="29"/>
      <c r="Q95" s="29">
        <v>128</v>
      </c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  <c r="AM95" s="29"/>
      <c r="AN95" s="29"/>
      <c r="AO95" s="29"/>
      <c r="AP95" s="29"/>
      <c r="AQ95" s="29"/>
      <c r="AR95" s="29"/>
      <c r="AS95" s="29"/>
      <c r="AT95" s="8"/>
      <c r="AU95" s="8"/>
      <c r="AV95" s="8"/>
      <c r="AW95" s="8"/>
    </row>
    <row r="96" spans="1:49" s="4" customFormat="1" ht="12" customHeight="1">
      <c r="A96" s="4" t="str">
        <f>Totals!A96</f>
        <v>Keith</v>
      </c>
      <c r="B96" s="4" t="str">
        <f>Totals!B96</f>
        <v>Lane</v>
      </c>
      <c r="C96" s="5">
        <f t="shared" si="6"/>
        <v>2</v>
      </c>
      <c r="D96" s="5">
        <f t="shared" si="7"/>
        <v>2</v>
      </c>
      <c r="E96" s="9">
        <f t="shared" si="8"/>
        <v>6.333333333333333</v>
      </c>
      <c r="F96" s="9">
        <f t="shared" si="9"/>
        <v>6.333333333333333</v>
      </c>
      <c r="G96" s="38">
        <f>IF(E96&gt;0,E96/F96,"")</f>
        <v>1</v>
      </c>
      <c r="H96" s="11">
        <f>IF(C96&gt;0,C96/D96,"")</f>
        <v>1</v>
      </c>
      <c r="I96" s="8"/>
      <c r="J96" s="8"/>
      <c r="K96" s="8"/>
      <c r="L96" s="29"/>
      <c r="M96" s="29"/>
      <c r="N96" s="29"/>
      <c r="O96" s="29">
        <v>252</v>
      </c>
      <c r="P96" s="29"/>
      <c r="Q96" s="29">
        <v>128</v>
      </c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29"/>
      <c r="AI96" s="29"/>
      <c r="AJ96" s="29"/>
      <c r="AK96" s="29"/>
      <c r="AL96" s="29"/>
      <c r="AM96" s="29"/>
      <c r="AN96" s="29"/>
      <c r="AO96" s="29"/>
      <c r="AP96" s="29"/>
      <c r="AQ96" s="29"/>
      <c r="AR96" s="29"/>
      <c r="AS96" s="29"/>
      <c r="AT96" s="8"/>
      <c r="AU96" s="8"/>
      <c r="AV96" s="8"/>
      <c r="AW96" s="8"/>
    </row>
    <row r="97" spans="1:49" s="4" customFormat="1" ht="12" customHeight="1">
      <c r="A97" s="4" t="str">
        <f>Totals!A97</f>
        <v>Francisco</v>
      </c>
      <c r="B97" s="4" t="str">
        <f>Totals!B97</f>
        <v>Lao</v>
      </c>
      <c r="C97" s="5">
        <f t="shared" si="6"/>
        <v>0</v>
      </c>
      <c r="D97" s="5">
        <f t="shared" si="7"/>
        <v>0</v>
      </c>
      <c r="E97" s="9">
        <f t="shared" si="8"/>
        <v>0</v>
      </c>
      <c r="F97" s="9">
        <f t="shared" si="9"/>
        <v>0</v>
      </c>
      <c r="G97" s="38">
        <f t="shared" si="10"/>
      </c>
      <c r="H97" s="11">
        <f t="shared" si="11"/>
      </c>
      <c r="I97" s="8"/>
      <c r="J97" s="8"/>
      <c r="K97" s="8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9"/>
      <c r="AN97" s="29"/>
      <c r="AO97" s="29"/>
      <c r="AP97" s="29"/>
      <c r="AQ97" s="29"/>
      <c r="AR97" s="29"/>
      <c r="AS97" s="29"/>
      <c r="AT97" s="8"/>
      <c r="AU97" s="8"/>
      <c r="AV97" s="8"/>
      <c r="AW97" s="8"/>
    </row>
    <row r="98" spans="1:49" s="4" customFormat="1" ht="12" customHeight="1">
      <c r="A98" s="4" t="str">
        <f>Totals!A98</f>
        <v>Francisco</v>
      </c>
      <c r="B98" s="4" t="str">
        <f>Totals!B98</f>
        <v>Lao Jr</v>
      </c>
      <c r="C98" s="5">
        <f t="shared" si="6"/>
        <v>0</v>
      </c>
      <c r="D98" s="5">
        <f t="shared" si="7"/>
        <v>0</v>
      </c>
      <c r="E98" s="9">
        <f t="shared" si="8"/>
        <v>0</v>
      </c>
      <c r="F98" s="9">
        <f t="shared" si="9"/>
        <v>0</v>
      </c>
      <c r="G98" s="38">
        <f t="shared" si="10"/>
      </c>
      <c r="H98" s="11">
        <f t="shared" si="11"/>
      </c>
      <c r="I98" s="8"/>
      <c r="J98" s="8"/>
      <c r="K98" s="8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/>
      <c r="AQ98" s="29"/>
      <c r="AR98" s="29"/>
      <c r="AS98" s="29"/>
      <c r="AT98" s="8"/>
      <c r="AU98" s="8"/>
      <c r="AV98" s="8"/>
      <c r="AW98" s="8"/>
    </row>
    <row r="99" spans="1:49" s="14" customFormat="1" ht="12" customHeight="1">
      <c r="A99" s="4" t="str">
        <f>Totals!A99</f>
        <v>Alan</v>
      </c>
      <c r="B99" s="4" t="str">
        <f>Totals!B99</f>
        <v>Leighton</v>
      </c>
      <c r="C99" s="5">
        <f t="shared" si="6"/>
        <v>0</v>
      </c>
      <c r="D99" s="5">
        <f t="shared" si="7"/>
        <v>0</v>
      </c>
      <c r="E99" s="9">
        <f t="shared" si="8"/>
        <v>0</v>
      </c>
      <c r="F99" s="9">
        <f t="shared" si="9"/>
        <v>0</v>
      </c>
      <c r="G99" s="38">
        <f t="shared" si="10"/>
      </c>
      <c r="H99" s="11">
        <f t="shared" si="11"/>
      </c>
      <c r="I99" s="8"/>
      <c r="J99" s="8"/>
      <c r="K99" s="8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29"/>
      <c r="AS99" s="29"/>
      <c r="AT99" s="8"/>
      <c r="AU99" s="8"/>
      <c r="AV99" s="8"/>
      <c r="AW99" s="8"/>
    </row>
    <row r="100" spans="1:49" s="14" customFormat="1" ht="12" customHeight="1">
      <c r="A100" s="4" t="str">
        <f>Totals!A100</f>
        <v>George</v>
      </c>
      <c r="B100" s="4" t="str">
        <f>Totals!B100</f>
        <v>Lenzen</v>
      </c>
      <c r="C100" s="5">
        <f t="shared" si="6"/>
        <v>0</v>
      </c>
      <c r="D100" s="5">
        <f t="shared" si="7"/>
        <v>0</v>
      </c>
      <c r="E100" s="9">
        <f t="shared" si="8"/>
        <v>0</v>
      </c>
      <c r="F100" s="9">
        <f t="shared" si="9"/>
        <v>0</v>
      </c>
      <c r="G100" s="38">
        <f t="shared" si="10"/>
      </c>
      <c r="H100" s="11">
        <f t="shared" si="11"/>
      </c>
      <c r="I100" s="8"/>
      <c r="J100" s="8"/>
      <c r="K100" s="8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29"/>
      <c r="AQ100" s="29"/>
      <c r="AR100" s="29"/>
      <c r="AS100" s="29"/>
      <c r="AT100" s="8"/>
      <c r="AU100" s="8"/>
      <c r="AV100" s="8"/>
      <c r="AW100" s="8"/>
    </row>
    <row r="101" spans="1:49" s="14" customFormat="1" ht="12" customHeight="1">
      <c r="A101" s="4" t="str">
        <f>Totals!A101</f>
        <v>John</v>
      </c>
      <c r="B101" s="4" t="str">
        <f>Totals!B101</f>
        <v>Leppert</v>
      </c>
      <c r="C101" s="5">
        <f t="shared" si="6"/>
        <v>0</v>
      </c>
      <c r="D101" s="5">
        <f t="shared" si="7"/>
        <v>0</v>
      </c>
      <c r="E101" s="9">
        <f t="shared" si="8"/>
        <v>0</v>
      </c>
      <c r="F101" s="9">
        <f t="shared" si="9"/>
        <v>0</v>
      </c>
      <c r="G101" s="38">
        <f t="shared" si="10"/>
      </c>
      <c r="H101" s="11">
        <f t="shared" si="11"/>
      </c>
      <c r="I101" s="8"/>
      <c r="J101" s="8"/>
      <c r="K101" s="8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  <c r="AM101" s="29"/>
      <c r="AN101" s="29"/>
      <c r="AO101" s="29"/>
      <c r="AP101" s="29"/>
      <c r="AQ101" s="29"/>
      <c r="AR101" s="29"/>
      <c r="AS101" s="29"/>
      <c r="AT101" s="8"/>
      <c r="AU101" s="8"/>
      <c r="AV101" s="8"/>
      <c r="AW101" s="8"/>
    </row>
    <row r="102" spans="1:49" s="14" customFormat="1" ht="12" customHeight="1">
      <c r="A102" s="4" t="str">
        <f>Totals!A102</f>
        <v>Donald</v>
      </c>
      <c r="B102" s="4" t="str">
        <f>Totals!B102</f>
        <v>Liebenberg</v>
      </c>
      <c r="C102" s="5">
        <f t="shared" si="6"/>
        <v>0</v>
      </c>
      <c r="D102" s="5">
        <f t="shared" si="7"/>
        <v>0</v>
      </c>
      <c r="E102" s="9">
        <f t="shared" si="8"/>
        <v>0</v>
      </c>
      <c r="F102" s="9">
        <f t="shared" si="9"/>
        <v>0</v>
      </c>
      <c r="G102" s="38">
        <f>IF(E102&gt;0,E102/F102,"")</f>
      </c>
      <c r="H102" s="11"/>
      <c r="I102" s="8"/>
      <c r="J102" s="8"/>
      <c r="K102" s="8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29"/>
      <c r="AM102" s="29"/>
      <c r="AN102" s="29"/>
      <c r="AO102" s="29"/>
      <c r="AP102" s="29"/>
      <c r="AQ102" s="29"/>
      <c r="AR102" s="29"/>
      <c r="AS102" s="29"/>
      <c r="AT102" s="8"/>
      <c r="AU102" s="8"/>
      <c r="AV102" s="8"/>
      <c r="AW102" s="8"/>
    </row>
    <row r="103" spans="1:49" s="14" customFormat="1" ht="12" customHeight="1">
      <c r="A103" s="4" t="str">
        <f>Totals!A103</f>
        <v>William</v>
      </c>
      <c r="B103" s="4" t="str">
        <f>Totals!B103</f>
        <v>Livingston</v>
      </c>
      <c r="C103" s="5">
        <f t="shared" si="6"/>
        <v>0</v>
      </c>
      <c r="D103" s="5">
        <f t="shared" si="7"/>
        <v>0</v>
      </c>
      <c r="E103" s="9">
        <f t="shared" si="8"/>
        <v>0</v>
      </c>
      <c r="F103" s="9">
        <f t="shared" si="9"/>
        <v>0</v>
      </c>
      <c r="G103" s="38">
        <f t="shared" si="10"/>
      </c>
      <c r="H103" s="11">
        <f t="shared" si="11"/>
      </c>
      <c r="I103" s="8"/>
      <c r="J103" s="8"/>
      <c r="K103" s="8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29"/>
      <c r="AM103" s="29"/>
      <c r="AN103" s="29"/>
      <c r="AO103" s="29"/>
      <c r="AP103" s="29"/>
      <c r="AQ103" s="29"/>
      <c r="AR103" s="29"/>
      <c r="AS103" s="29"/>
      <c r="AT103" s="8"/>
      <c r="AU103" s="8"/>
      <c r="AV103" s="8"/>
      <c r="AW103" s="8"/>
    </row>
    <row r="104" spans="1:49" s="14" customFormat="1" ht="12" customHeight="1">
      <c r="A104" s="4" t="str">
        <f>Totals!A104</f>
        <v>Jeanne</v>
      </c>
      <c r="B104" s="4" t="str">
        <f>Totals!B104</f>
        <v>Loring</v>
      </c>
      <c r="C104" s="5">
        <f t="shared" si="6"/>
        <v>0</v>
      </c>
      <c r="D104" s="5">
        <f t="shared" si="7"/>
        <v>0</v>
      </c>
      <c r="E104" s="9">
        <f t="shared" si="8"/>
        <v>0</v>
      </c>
      <c r="F104" s="9">
        <f t="shared" si="9"/>
        <v>0</v>
      </c>
      <c r="G104" s="38">
        <f t="shared" si="10"/>
      </c>
      <c r="H104" s="11">
        <f t="shared" si="11"/>
      </c>
      <c r="I104" s="8"/>
      <c r="J104" s="8"/>
      <c r="K104" s="8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K104" s="29"/>
      <c r="AL104" s="29"/>
      <c r="AM104" s="29"/>
      <c r="AN104" s="29"/>
      <c r="AO104" s="29"/>
      <c r="AP104" s="29"/>
      <c r="AQ104" s="29"/>
      <c r="AR104" s="29"/>
      <c r="AS104" s="29"/>
      <c r="AT104" s="8"/>
      <c r="AU104" s="8"/>
      <c r="AV104" s="8"/>
      <c r="AW104" s="8"/>
    </row>
    <row r="105" spans="1:49" s="14" customFormat="1" ht="12" customHeight="1">
      <c r="A105" s="4" t="str">
        <f>Totals!A105</f>
        <v>Katherine</v>
      </c>
      <c r="B105" s="4" t="str">
        <f>Totals!B105</f>
        <v>Low</v>
      </c>
      <c r="C105" s="5">
        <f t="shared" si="6"/>
        <v>4</v>
      </c>
      <c r="D105" s="5">
        <f t="shared" si="7"/>
        <v>4</v>
      </c>
      <c r="E105" s="9">
        <f t="shared" si="8"/>
        <v>14.316666666666666</v>
      </c>
      <c r="F105" s="9">
        <f t="shared" si="9"/>
        <v>14.316666666666666</v>
      </c>
      <c r="G105" s="38">
        <f t="shared" si="10"/>
        <v>1</v>
      </c>
      <c r="H105" s="11">
        <f t="shared" si="11"/>
        <v>1</v>
      </c>
      <c r="I105" s="8"/>
      <c r="J105" s="8"/>
      <c r="K105" s="8"/>
      <c r="L105" s="29"/>
      <c r="M105" s="29"/>
      <c r="N105" s="29">
        <v>311</v>
      </c>
      <c r="O105" s="29">
        <v>260</v>
      </c>
      <c r="P105" s="29"/>
      <c r="Q105" s="29">
        <v>125</v>
      </c>
      <c r="R105" s="29"/>
      <c r="S105" s="29"/>
      <c r="T105" s="29"/>
      <c r="U105" s="29">
        <v>163</v>
      </c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9"/>
      <c r="AK105" s="29"/>
      <c r="AL105" s="29"/>
      <c r="AM105" s="29"/>
      <c r="AN105" s="29"/>
      <c r="AO105" s="29"/>
      <c r="AP105" s="29"/>
      <c r="AQ105" s="29"/>
      <c r="AR105" s="29"/>
      <c r="AS105" s="29"/>
      <c r="AT105" s="8"/>
      <c r="AU105" s="8"/>
      <c r="AV105" s="8"/>
      <c r="AW105" s="8"/>
    </row>
    <row r="106" spans="1:49" s="14" customFormat="1" ht="12" customHeight="1">
      <c r="A106" s="4" t="str">
        <f>Totals!A106</f>
        <v>Hartwig</v>
      </c>
      <c r="B106" s="4" t="str">
        <f>Totals!B106</f>
        <v>Luethen</v>
      </c>
      <c r="C106" s="5">
        <f t="shared" si="6"/>
        <v>1</v>
      </c>
      <c r="D106" s="5">
        <f t="shared" si="7"/>
        <v>1</v>
      </c>
      <c r="E106" s="9">
        <f t="shared" si="8"/>
        <v>4.116666666666666</v>
      </c>
      <c r="F106" s="9">
        <f t="shared" si="9"/>
        <v>4.116666666666666</v>
      </c>
      <c r="G106" s="38">
        <f t="shared" si="10"/>
        <v>1</v>
      </c>
      <c r="H106" s="11">
        <f t="shared" si="11"/>
        <v>1</v>
      </c>
      <c r="I106" s="8"/>
      <c r="J106" s="8"/>
      <c r="K106" s="8"/>
      <c r="L106" s="29"/>
      <c r="M106" s="29"/>
      <c r="N106" s="29"/>
      <c r="O106" s="29">
        <v>247</v>
      </c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9"/>
      <c r="AK106" s="29"/>
      <c r="AL106" s="29"/>
      <c r="AM106" s="29"/>
      <c r="AN106" s="29"/>
      <c r="AO106" s="29"/>
      <c r="AP106" s="29"/>
      <c r="AQ106" s="29"/>
      <c r="AR106" s="29"/>
      <c r="AS106" s="29"/>
      <c r="AT106" s="8"/>
      <c r="AU106" s="8"/>
      <c r="AV106" s="8"/>
      <c r="AW106" s="8"/>
    </row>
    <row r="107" spans="1:49" s="14" customFormat="1" ht="12" customHeight="1">
      <c r="A107" s="4" t="str">
        <f>Totals!A107</f>
        <v>Perquita</v>
      </c>
      <c r="B107" s="4" t="str">
        <f>Totals!B107</f>
        <v>Luna</v>
      </c>
      <c r="C107" s="5">
        <f t="shared" si="6"/>
        <v>0</v>
      </c>
      <c r="D107" s="5">
        <f t="shared" si="7"/>
        <v>0</v>
      </c>
      <c r="E107" s="9">
        <f t="shared" si="8"/>
        <v>0</v>
      </c>
      <c r="F107" s="9">
        <f t="shared" si="9"/>
        <v>0</v>
      </c>
      <c r="G107" s="38">
        <f t="shared" si="10"/>
      </c>
      <c r="H107" s="11">
        <f t="shared" si="11"/>
      </c>
      <c r="I107" s="8"/>
      <c r="J107" s="8"/>
      <c r="K107" s="8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29"/>
      <c r="AM107" s="29"/>
      <c r="AN107" s="29"/>
      <c r="AO107" s="29"/>
      <c r="AP107" s="29"/>
      <c r="AQ107" s="29"/>
      <c r="AR107" s="29"/>
      <c r="AS107" s="29"/>
      <c r="AT107" s="8"/>
      <c r="AU107" s="8"/>
      <c r="AV107" s="8"/>
      <c r="AW107" s="8"/>
    </row>
    <row r="108" spans="1:49" s="14" customFormat="1" ht="12" customHeight="1">
      <c r="A108" s="4" t="str">
        <f>Totals!A108</f>
        <v>Daniel</v>
      </c>
      <c r="B108" s="4" t="str">
        <f>Totals!B108</f>
        <v>Lynch</v>
      </c>
      <c r="C108" s="5">
        <f t="shared" si="6"/>
        <v>2</v>
      </c>
      <c r="D108" s="5">
        <f t="shared" si="7"/>
        <v>2</v>
      </c>
      <c r="E108" s="9">
        <f t="shared" si="8"/>
        <v>6.233333333333333</v>
      </c>
      <c r="F108" s="9">
        <f t="shared" si="9"/>
        <v>6.233333333333333</v>
      </c>
      <c r="G108" s="38">
        <f t="shared" si="10"/>
        <v>1</v>
      </c>
      <c r="H108" s="11">
        <f t="shared" si="11"/>
        <v>1</v>
      </c>
      <c r="I108" s="8"/>
      <c r="J108" s="8"/>
      <c r="K108" s="8"/>
      <c r="L108" s="29"/>
      <c r="M108" s="29"/>
      <c r="N108" s="29"/>
      <c r="O108" s="29">
        <v>254</v>
      </c>
      <c r="P108" s="29"/>
      <c r="Q108" s="29">
        <v>120</v>
      </c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9"/>
      <c r="AK108" s="29"/>
      <c r="AL108" s="29"/>
      <c r="AM108" s="29"/>
      <c r="AN108" s="29"/>
      <c r="AO108" s="29"/>
      <c r="AP108" s="29"/>
      <c r="AQ108" s="29"/>
      <c r="AR108" s="29"/>
      <c r="AS108" s="29"/>
      <c r="AT108" s="8"/>
      <c r="AU108" s="8"/>
      <c r="AV108" s="8"/>
      <c r="AW108" s="8"/>
    </row>
    <row r="109" spans="1:49" s="14" customFormat="1" ht="12" customHeight="1">
      <c r="A109" s="4" t="str">
        <f>Totals!A109</f>
        <v>George</v>
      </c>
      <c r="B109" s="4" t="str">
        <f>Totals!B109</f>
        <v>Madden</v>
      </c>
      <c r="C109" s="5">
        <f t="shared" si="6"/>
        <v>0</v>
      </c>
      <c r="D109" s="5">
        <f t="shared" si="7"/>
        <v>0</v>
      </c>
      <c r="E109" s="9">
        <f t="shared" si="8"/>
        <v>0</v>
      </c>
      <c r="F109" s="9">
        <f t="shared" si="9"/>
        <v>0</v>
      </c>
      <c r="G109" s="38">
        <f t="shared" si="10"/>
      </c>
      <c r="H109" s="11">
        <f t="shared" si="11"/>
      </c>
      <c r="I109" s="8"/>
      <c r="J109" s="8"/>
      <c r="K109" s="8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9"/>
      <c r="AK109" s="29"/>
      <c r="AL109" s="29"/>
      <c r="AM109" s="29"/>
      <c r="AN109" s="29"/>
      <c r="AO109" s="29"/>
      <c r="AP109" s="29"/>
      <c r="AQ109" s="29"/>
      <c r="AR109" s="29"/>
      <c r="AS109" s="29"/>
      <c r="AT109" s="8"/>
      <c r="AU109" s="8"/>
      <c r="AV109" s="8"/>
      <c r="AW109" s="8"/>
    </row>
    <row r="110" spans="1:49" s="14" customFormat="1" ht="12" customHeight="1">
      <c r="A110" s="4" t="str">
        <f>Totals!A110</f>
        <v>David</v>
      </c>
      <c r="B110" s="4" t="str">
        <f>Totals!B110</f>
        <v>Makepeace</v>
      </c>
      <c r="C110" s="5">
        <f t="shared" si="6"/>
        <v>0</v>
      </c>
      <c r="D110" s="5">
        <f t="shared" si="7"/>
        <v>0</v>
      </c>
      <c r="E110" s="9">
        <f t="shared" si="8"/>
        <v>0</v>
      </c>
      <c r="F110" s="9">
        <f t="shared" si="9"/>
        <v>0</v>
      </c>
      <c r="G110" s="38">
        <f t="shared" si="10"/>
      </c>
      <c r="H110" s="11">
        <f t="shared" si="11"/>
      </c>
      <c r="I110" s="8"/>
      <c r="J110" s="8"/>
      <c r="K110" s="8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9"/>
      <c r="AK110" s="29"/>
      <c r="AL110" s="29"/>
      <c r="AM110" s="29"/>
      <c r="AN110" s="29"/>
      <c r="AO110" s="29"/>
      <c r="AP110" s="29"/>
      <c r="AQ110" s="29"/>
      <c r="AR110" s="29"/>
      <c r="AS110" s="29"/>
      <c r="AT110" s="8"/>
      <c r="AU110" s="8"/>
      <c r="AV110" s="8"/>
      <c r="AW110" s="8"/>
    </row>
    <row r="111" spans="1:49" s="14" customFormat="1" ht="12" customHeight="1">
      <c r="A111" s="4" t="str">
        <f>Totals!A111</f>
        <v>Chris</v>
      </c>
      <c r="B111" s="4" t="str">
        <f>Totals!B111</f>
        <v>Malicki</v>
      </c>
      <c r="C111" s="5">
        <f t="shared" si="6"/>
        <v>3</v>
      </c>
      <c r="D111" s="5">
        <f t="shared" si="7"/>
        <v>3</v>
      </c>
      <c r="E111" s="9">
        <f t="shared" si="8"/>
        <v>10.583333333333334</v>
      </c>
      <c r="F111" s="9">
        <f t="shared" si="9"/>
        <v>10.583333333333334</v>
      </c>
      <c r="G111" s="38">
        <f t="shared" si="10"/>
        <v>1</v>
      </c>
      <c r="H111" s="11">
        <f t="shared" si="11"/>
        <v>1</v>
      </c>
      <c r="I111" s="8"/>
      <c r="J111" s="8"/>
      <c r="K111" s="8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>
        <v>217</v>
      </c>
      <c r="X111" s="29">
        <v>410</v>
      </c>
      <c r="Y111" s="29"/>
      <c r="Z111" s="29"/>
      <c r="AA111" s="29"/>
      <c r="AB111" s="29"/>
      <c r="AC111" s="29"/>
      <c r="AD111" s="29"/>
      <c r="AE111" s="29">
        <v>8</v>
      </c>
      <c r="AF111" s="29"/>
      <c r="AG111" s="29"/>
      <c r="AH111" s="29"/>
      <c r="AI111" s="29"/>
      <c r="AJ111" s="29"/>
      <c r="AK111" s="29"/>
      <c r="AL111" s="29"/>
      <c r="AM111" s="29"/>
      <c r="AN111" s="29"/>
      <c r="AO111" s="29"/>
      <c r="AP111" s="29"/>
      <c r="AQ111" s="29"/>
      <c r="AR111" s="29"/>
      <c r="AS111" s="29"/>
      <c r="AT111" s="8"/>
      <c r="AU111" s="8"/>
      <c r="AV111" s="8"/>
      <c r="AW111" s="8"/>
    </row>
    <row r="112" spans="1:49" s="14" customFormat="1" ht="12" customHeight="1">
      <c r="A112" s="4" t="str">
        <f>Totals!A112</f>
        <v>Dennis</v>
      </c>
      <c r="B112" s="4" t="str">
        <f>Totals!B112</f>
        <v>Mammana</v>
      </c>
      <c r="C112" s="5">
        <f t="shared" si="6"/>
        <v>0</v>
      </c>
      <c r="D112" s="5">
        <f t="shared" si="7"/>
        <v>0</v>
      </c>
      <c r="E112" s="9">
        <f t="shared" si="8"/>
        <v>0</v>
      </c>
      <c r="F112" s="9">
        <f t="shared" si="9"/>
        <v>0</v>
      </c>
      <c r="G112" s="38">
        <f t="shared" si="10"/>
      </c>
      <c r="H112" s="11">
        <f t="shared" si="11"/>
      </c>
      <c r="I112" s="8"/>
      <c r="J112" s="8"/>
      <c r="K112" s="8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9"/>
      <c r="AK112" s="29"/>
      <c r="AL112" s="29"/>
      <c r="AM112" s="29"/>
      <c r="AN112" s="29"/>
      <c r="AO112" s="29"/>
      <c r="AP112" s="29"/>
      <c r="AQ112" s="29"/>
      <c r="AR112" s="29"/>
      <c r="AS112" s="29"/>
      <c r="AT112" s="8"/>
      <c r="AU112" s="8"/>
      <c r="AV112" s="8"/>
      <c r="AW112" s="8"/>
    </row>
    <row r="113" spans="1:49" s="14" customFormat="1" ht="12" customHeight="1">
      <c r="A113" s="4" t="str">
        <f>Totals!A113</f>
        <v>Simon</v>
      </c>
      <c r="B113" s="4" t="str">
        <f>Totals!B113</f>
        <v>Maxfield</v>
      </c>
      <c r="C113" s="5">
        <f t="shared" si="6"/>
        <v>0</v>
      </c>
      <c r="D113" s="5">
        <f t="shared" si="7"/>
        <v>0</v>
      </c>
      <c r="E113" s="9">
        <f t="shared" si="8"/>
        <v>0</v>
      </c>
      <c r="F113" s="9">
        <f t="shared" si="9"/>
        <v>0</v>
      </c>
      <c r="G113" s="38">
        <f>IF(E113&gt;0,E113/F113,"")</f>
      </c>
      <c r="H113" s="11">
        <f>IF(C113&gt;0,C113/D113,"")</f>
      </c>
      <c r="I113" s="8"/>
      <c r="J113" s="8"/>
      <c r="K113" s="8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9"/>
      <c r="AK113" s="29"/>
      <c r="AL113" s="29"/>
      <c r="AM113" s="29"/>
      <c r="AN113" s="29"/>
      <c r="AO113" s="29"/>
      <c r="AP113" s="29"/>
      <c r="AQ113" s="29"/>
      <c r="AR113" s="29"/>
      <c r="AS113" s="29"/>
      <c r="AT113" s="8"/>
      <c r="AU113" s="8"/>
      <c r="AV113" s="8"/>
      <c r="AW113" s="8"/>
    </row>
    <row r="114" spans="1:49" s="14" customFormat="1" ht="12" customHeight="1">
      <c r="A114" s="4" t="str">
        <f>Totals!A114</f>
        <v>Daniel</v>
      </c>
      <c r="B114" s="4" t="str">
        <f>Totals!B114</f>
        <v>McGlaun</v>
      </c>
      <c r="C114" s="5">
        <f t="shared" si="6"/>
        <v>1</v>
      </c>
      <c r="D114" s="5">
        <f t="shared" si="7"/>
        <v>1</v>
      </c>
      <c r="E114" s="9">
        <f t="shared" si="8"/>
        <v>5</v>
      </c>
      <c r="F114" s="9">
        <f t="shared" si="9"/>
        <v>5</v>
      </c>
      <c r="G114" s="38">
        <f>IF(E114&gt;0,E114/F114,"")</f>
        <v>1</v>
      </c>
      <c r="H114" s="11">
        <f>IF(C114&gt;0,C114/D114,"")</f>
        <v>1</v>
      </c>
      <c r="I114" s="8"/>
      <c r="J114" s="8"/>
      <c r="K114" s="8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>
        <v>300</v>
      </c>
      <c r="X114" s="29"/>
      <c r="Y114" s="29"/>
      <c r="Z114" s="29"/>
      <c r="AA114" s="29"/>
      <c r="AB114" s="29"/>
      <c r="AC114" s="29"/>
      <c r="AD114" s="29"/>
      <c r="AE114" s="29"/>
      <c r="AF114" s="29"/>
      <c r="AG114" s="29"/>
      <c r="AH114" s="29"/>
      <c r="AI114" s="29"/>
      <c r="AJ114" s="29"/>
      <c r="AK114" s="29"/>
      <c r="AL114" s="29"/>
      <c r="AM114" s="29"/>
      <c r="AN114" s="29"/>
      <c r="AO114" s="29"/>
      <c r="AP114" s="29"/>
      <c r="AQ114" s="29"/>
      <c r="AR114" s="29"/>
      <c r="AS114" s="29"/>
      <c r="AT114" s="8"/>
      <c r="AU114" s="8"/>
      <c r="AV114" s="8"/>
      <c r="AW114" s="8"/>
    </row>
    <row r="115" spans="1:49" s="14" customFormat="1" ht="12" customHeight="1">
      <c r="A115" s="4" t="str">
        <f>Totals!A115</f>
        <v>Ken</v>
      </c>
      <c r="B115" s="4" t="str">
        <f>Totals!B115</f>
        <v>Medway</v>
      </c>
      <c r="C115" s="5">
        <f t="shared" si="6"/>
        <v>0</v>
      </c>
      <c r="D115" s="5">
        <f t="shared" si="7"/>
        <v>0</v>
      </c>
      <c r="E115" s="9">
        <f t="shared" si="8"/>
        <v>0</v>
      </c>
      <c r="F115" s="9">
        <f t="shared" si="9"/>
        <v>0</v>
      </c>
      <c r="G115" s="38">
        <f t="shared" si="10"/>
      </c>
      <c r="H115" s="11">
        <f t="shared" si="11"/>
      </c>
      <c r="I115" s="8"/>
      <c r="J115" s="8"/>
      <c r="K115" s="8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9"/>
      <c r="AK115" s="29"/>
      <c r="AL115" s="29"/>
      <c r="AM115" s="29"/>
      <c r="AN115" s="29"/>
      <c r="AO115" s="29"/>
      <c r="AP115" s="29"/>
      <c r="AQ115" s="29"/>
      <c r="AR115" s="29"/>
      <c r="AS115" s="29"/>
      <c r="AT115" s="8"/>
      <c r="AU115" s="8"/>
      <c r="AV115" s="8"/>
      <c r="AW115" s="8"/>
    </row>
    <row r="116" spans="1:49" s="14" customFormat="1" ht="12" customHeight="1">
      <c r="A116" s="4" t="str">
        <f>Totals!A116</f>
        <v>Leo</v>
      </c>
      <c r="B116" s="4" t="str">
        <f>Totals!B116</f>
        <v>Metcalfe</v>
      </c>
      <c r="C116" s="5">
        <f t="shared" si="6"/>
        <v>2</v>
      </c>
      <c r="D116" s="5">
        <f t="shared" si="7"/>
        <v>2</v>
      </c>
      <c r="E116" s="9">
        <f t="shared" si="8"/>
        <v>4.716666666666667</v>
      </c>
      <c r="F116" s="9">
        <f t="shared" si="9"/>
        <v>4.716666666666667</v>
      </c>
      <c r="G116" s="38">
        <f>IF(E116&gt;0,E116/F116,"")</f>
        <v>1</v>
      </c>
      <c r="H116" s="11">
        <f>IF(C116&gt;0,C116/D116,"")</f>
        <v>1</v>
      </c>
      <c r="I116" s="8"/>
      <c r="J116" s="8"/>
      <c r="K116" s="8"/>
      <c r="L116" s="29"/>
      <c r="M116" s="29"/>
      <c r="N116" s="29"/>
      <c r="O116" s="29">
        <v>253</v>
      </c>
      <c r="P116" s="29"/>
      <c r="Q116" s="29">
        <v>30</v>
      </c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9"/>
      <c r="AK116" s="29"/>
      <c r="AL116" s="29"/>
      <c r="AM116" s="29"/>
      <c r="AN116" s="29"/>
      <c r="AO116" s="29"/>
      <c r="AP116" s="29"/>
      <c r="AQ116" s="29"/>
      <c r="AR116" s="29"/>
      <c r="AS116" s="29"/>
      <c r="AT116" s="8"/>
      <c r="AU116" s="8"/>
      <c r="AV116" s="8"/>
      <c r="AW116" s="8"/>
    </row>
    <row r="117" spans="1:49" s="14" customFormat="1" ht="12" customHeight="1">
      <c r="A117" s="4" t="str">
        <f>Totals!A117</f>
        <v>Francisco</v>
      </c>
      <c r="B117" s="4" t="str">
        <f>Totals!B117</f>
        <v>Minero</v>
      </c>
      <c r="C117" s="5">
        <f t="shared" si="6"/>
        <v>0</v>
      </c>
      <c r="D117" s="5">
        <f t="shared" si="7"/>
        <v>0</v>
      </c>
      <c r="E117" s="9">
        <f t="shared" si="8"/>
        <v>0</v>
      </c>
      <c r="F117" s="9">
        <f t="shared" si="9"/>
        <v>0</v>
      </c>
      <c r="G117" s="38">
        <f t="shared" si="10"/>
      </c>
      <c r="H117" s="11">
        <f t="shared" si="11"/>
      </c>
      <c r="I117" s="8"/>
      <c r="J117" s="8"/>
      <c r="K117" s="8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9"/>
      <c r="AK117" s="29"/>
      <c r="AL117" s="29"/>
      <c r="AM117" s="29"/>
      <c r="AN117" s="29"/>
      <c r="AO117" s="29"/>
      <c r="AP117" s="29"/>
      <c r="AQ117" s="29"/>
      <c r="AR117" s="29"/>
      <c r="AS117" s="29"/>
      <c r="AT117" s="8"/>
      <c r="AU117" s="8"/>
      <c r="AV117" s="8"/>
      <c r="AW117" s="8"/>
    </row>
    <row r="118" spans="1:49" s="14" customFormat="1" ht="12" customHeight="1">
      <c r="A118" s="4" t="str">
        <f>Totals!A118</f>
        <v>Martin</v>
      </c>
      <c r="B118" s="4" t="str">
        <f>Totals!B118</f>
        <v>Mobberley</v>
      </c>
      <c r="C118" s="5">
        <f t="shared" si="6"/>
        <v>0</v>
      </c>
      <c r="D118" s="5">
        <f t="shared" si="7"/>
        <v>0</v>
      </c>
      <c r="E118" s="9">
        <f t="shared" si="8"/>
        <v>0</v>
      </c>
      <c r="F118" s="9">
        <f t="shared" si="9"/>
        <v>0</v>
      </c>
      <c r="G118" s="38">
        <f t="shared" si="10"/>
      </c>
      <c r="H118" s="11">
        <f t="shared" si="11"/>
      </c>
      <c r="I118" s="8"/>
      <c r="J118" s="8"/>
      <c r="K118" s="8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9"/>
      <c r="AK118" s="29"/>
      <c r="AL118" s="29"/>
      <c r="AM118" s="29"/>
      <c r="AN118" s="29"/>
      <c r="AO118" s="29"/>
      <c r="AP118" s="29"/>
      <c r="AQ118" s="29"/>
      <c r="AR118" s="29"/>
      <c r="AS118" s="29"/>
      <c r="AT118" s="8"/>
      <c r="AU118" s="8"/>
      <c r="AV118" s="8"/>
      <c r="AW118" s="8"/>
    </row>
    <row r="119" spans="1:49" s="14" customFormat="1" ht="12" customHeight="1">
      <c r="A119" s="4" t="str">
        <f>Totals!A119</f>
        <v>Richard</v>
      </c>
      <c r="B119" s="4" t="str">
        <f>Totals!B119</f>
        <v>Monk</v>
      </c>
      <c r="C119" s="5">
        <f t="shared" si="6"/>
        <v>2</v>
      </c>
      <c r="D119" s="5">
        <f t="shared" si="7"/>
        <v>2</v>
      </c>
      <c r="E119" s="9">
        <f t="shared" si="8"/>
        <v>7.8</v>
      </c>
      <c r="F119" s="9">
        <f t="shared" si="9"/>
        <v>7.8</v>
      </c>
      <c r="G119" s="38">
        <f t="shared" si="10"/>
        <v>1</v>
      </c>
      <c r="H119" s="11">
        <f t="shared" si="11"/>
        <v>1</v>
      </c>
      <c r="I119" s="8"/>
      <c r="J119" s="8"/>
      <c r="K119" s="8"/>
      <c r="L119" s="29"/>
      <c r="M119" s="29"/>
      <c r="N119" s="29"/>
      <c r="O119" s="29">
        <v>251</v>
      </c>
      <c r="P119" s="29"/>
      <c r="Q119" s="29">
        <v>217</v>
      </c>
      <c r="R119" s="2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9"/>
      <c r="AK119" s="29"/>
      <c r="AL119" s="29"/>
      <c r="AM119" s="29"/>
      <c r="AN119" s="29"/>
      <c r="AO119" s="29"/>
      <c r="AP119" s="29"/>
      <c r="AQ119" s="29"/>
      <c r="AR119" s="29"/>
      <c r="AS119" s="29"/>
      <c r="AT119" s="8"/>
      <c r="AU119" s="8"/>
      <c r="AV119" s="8"/>
      <c r="AW119" s="8"/>
    </row>
    <row r="120" spans="1:49" s="14" customFormat="1" ht="12" customHeight="1">
      <c r="A120" s="4" t="str">
        <f>Totals!A120</f>
        <v>Bob</v>
      </c>
      <c r="B120" s="4" t="str">
        <f>Totals!B120</f>
        <v>Morris</v>
      </c>
      <c r="C120" s="5">
        <f t="shared" si="6"/>
        <v>1</v>
      </c>
      <c r="D120" s="5">
        <f t="shared" si="7"/>
        <v>1</v>
      </c>
      <c r="E120" s="9">
        <f t="shared" si="8"/>
        <v>0.016666666666666666</v>
      </c>
      <c r="F120" s="9">
        <f t="shared" si="9"/>
        <v>0.016666666666666666</v>
      </c>
      <c r="G120" s="38">
        <f t="shared" si="10"/>
        <v>1</v>
      </c>
      <c r="H120" s="11">
        <f t="shared" si="11"/>
        <v>1</v>
      </c>
      <c r="I120" s="8"/>
      <c r="J120" s="8"/>
      <c r="K120" s="8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9"/>
      <c r="AK120" s="29"/>
      <c r="AL120" s="29"/>
      <c r="AM120" s="29"/>
      <c r="AN120" s="29"/>
      <c r="AO120" s="29"/>
      <c r="AP120" s="29"/>
      <c r="AQ120" s="29"/>
      <c r="AR120" s="29">
        <v>1</v>
      </c>
      <c r="AS120" s="29"/>
      <c r="AT120" s="8"/>
      <c r="AU120" s="8"/>
      <c r="AV120" s="8"/>
      <c r="AW120" s="8"/>
    </row>
    <row r="121" spans="1:49" s="14" customFormat="1" ht="12" customHeight="1">
      <c r="A121" s="4" t="str">
        <f>Totals!A121</f>
        <v>Dave</v>
      </c>
      <c r="B121" s="4" t="str">
        <f>Totals!B121</f>
        <v>Moser</v>
      </c>
      <c r="C121" s="5">
        <f t="shared" si="6"/>
        <v>0</v>
      </c>
      <c r="D121" s="5">
        <f t="shared" si="7"/>
        <v>0</v>
      </c>
      <c r="E121" s="9">
        <f t="shared" si="8"/>
        <v>0</v>
      </c>
      <c r="F121" s="9">
        <f t="shared" si="9"/>
        <v>0</v>
      </c>
      <c r="G121" s="38">
        <f t="shared" si="10"/>
      </c>
      <c r="H121" s="11">
        <f t="shared" si="11"/>
      </c>
      <c r="I121" s="8"/>
      <c r="J121" s="8"/>
      <c r="K121" s="8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9"/>
      <c r="AK121" s="29"/>
      <c r="AL121" s="29"/>
      <c r="AM121" s="29"/>
      <c r="AN121" s="29"/>
      <c r="AO121" s="29"/>
      <c r="AP121" s="29"/>
      <c r="AQ121" s="29"/>
      <c r="AR121" s="29"/>
      <c r="AS121" s="29"/>
      <c r="AT121" s="8"/>
      <c r="AU121" s="8"/>
      <c r="AV121" s="8"/>
      <c r="AW121" s="8"/>
    </row>
    <row r="122" spans="1:49" s="14" customFormat="1" ht="12" customHeight="1">
      <c r="A122" s="4" t="str">
        <f>Totals!A122</f>
        <v>Joel</v>
      </c>
      <c r="B122" s="4" t="str">
        <f>Totals!B122</f>
        <v>Moskowitz</v>
      </c>
      <c r="C122" s="5">
        <f t="shared" si="6"/>
        <v>0</v>
      </c>
      <c r="D122" s="5">
        <f t="shared" si="7"/>
        <v>0</v>
      </c>
      <c r="E122" s="9">
        <f t="shared" si="8"/>
        <v>0</v>
      </c>
      <c r="F122" s="9">
        <f t="shared" si="9"/>
        <v>0</v>
      </c>
      <c r="G122" s="38">
        <f t="shared" si="10"/>
      </c>
      <c r="H122" s="11">
        <f t="shared" si="11"/>
      </c>
      <c r="I122" s="8"/>
      <c r="J122" s="8"/>
      <c r="K122" s="8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  <c r="AM122" s="29"/>
      <c r="AN122" s="29"/>
      <c r="AO122" s="29"/>
      <c r="AP122" s="29"/>
      <c r="AQ122" s="29"/>
      <c r="AR122" s="29"/>
      <c r="AS122" s="29"/>
      <c r="AT122" s="8"/>
      <c r="AU122" s="8"/>
      <c r="AV122" s="8"/>
      <c r="AW122" s="8"/>
    </row>
    <row r="123" spans="1:49" s="14" customFormat="1" ht="12" customHeight="1">
      <c r="A123" s="4" t="str">
        <f>Totals!A123</f>
        <v>Liz</v>
      </c>
      <c r="B123" s="4" t="str">
        <f>Totals!B123</f>
        <v>O'Mara</v>
      </c>
      <c r="C123" s="5">
        <f t="shared" si="6"/>
        <v>0</v>
      </c>
      <c r="D123" s="5">
        <f t="shared" si="7"/>
        <v>0</v>
      </c>
      <c r="E123" s="9">
        <f t="shared" si="8"/>
        <v>0</v>
      </c>
      <c r="F123" s="9">
        <f t="shared" si="9"/>
        <v>0</v>
      </c>
      <c r="G123" s="38">
        <f>IF(E123&gt;0,E123/F123,"")</f>
      </c>
      <c r="H123" s="11">
        <f>IF(C123&gt;0,C123/D123,"")</f>
      </c>
      <c r="I123" s="8"/>
      <c r="J123" s="8"/>
      <c r="K123" s="8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9"/>
      <c r="AK123" s="29"/>
      <c r="AL123" s="29"/>
      <c r="AM123" s="29"/>
      <c r="AN123" s="29"/>
      <c r="AO123" s="29"/>
      <c r="AP123" s="29"/>
      <c r="AQ123" s="29"/>
      <c r="AR123" s="29"/>
      <c r="AS123" s="29"/>
      <c r="AT123" s="8"/>
      <c r="AU123" s="8"/>
      <c r="AV123" s="8"/>
      <c r="AW123" s="8"/>
    </row>
    <row r="124" spans="1:49" s="14" customFormat="1" ht="12" customHeight="1">
      <c r="A124" s="4" t="str">
        <f>Totals!A124</f>
        <v>Julien</v>
      </c>
      <c r="B124" s="4" t="str">
        <f>Totals!B124</f>
        <v>Onderbeke</v>
      </c>
      <c r="C124" s="5">
        <f t="shared" si="6"/>
        <v>2</v>
      </c>
      <c r="D124" s="5">
        <f t="shared" si="7"/>
        <v>2</v>
      </c>
      <c r="E124" s="9">
        <f t="shared" si="8"/>
        <v>2.3333333333333335</v>
      </c>
      <c r="F124" s="9">
        <f t="shared" si="9"/>
        <v>2.3333333333333335</v>
      </c>
      <c r="G124" s="38">
        <f t="shared" si="10"/>
        <v>1</v>
      </c>
      <c r="H124" s="11">
        <f t="shared" si="11"/>
        <v>1</v>
      </c>
      <c r="I124" s="8"/>
      <c r="J124" s="8"/>
      <c r="K124" s="8"/>
      <c r="L124" s="29"/>
      <c r="M124" s="29"/>
      <c r="N124" s="29"/>
      <c r="O124" s="29"/>
      <c r="P124" s="29">
        <v>15</v>
      </c>
      <c r="Q124" s="29">
        <v>125</v>
      </c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9"/>
      <c r="AK124" s="29"/>
      <c r="AL124" s="29"/>
      <c r="AM124" s="29"/>
      <c r="AN124" s="29"/>
      <c r="AO124" s="29"/>
      <c r="AP124" s="29"/>
      <c r="AQ124" s="29"/>
      <c r="AR124" s="29"/>
      <c r="AS124" s="29"/>
      <c r="AT124" s="8"/>
      <c r="AU124" s="8"/>
      <c r="AV124" s="8"/>
      <c r="AW124" s="8"/>
    </row>
    <row r="125" spans="1:49" s="14" customFormat="1" ht="12" customHeight="1">
      <c r="A125" s="4" t="str">
        <f>Totals!A125</f>
        <v>Darren</v>
      </c>
      <c r="B125" s="4" t="str">
        <f>Totals!B125</f>
        <v>Osborne</v>
      </c>
      <c r="C125" s="5">
        <f t="shared" si="6"/>
        <v>0</v>
      </c>
      <c r="D125" s="5">
        <f t="shared" si="7"/>
        <v>0</v>
      </c>
      <c r="E125" s="9">
        <f t="shared" si="8"/>
        <v>0</v>
      </c>
      <c r="F125" s="9">
        <f t="shared" si="9"/>
        <v>0</v>
      </c>
      <c r="G125" s="38">
        <f t="shared" si="10"/>
      </c>
      <c r="H125" s="11">
        <f t="shared" si="11"/>
      </c>
      <c r="I125" s="8"/>
      <c r="J125" s="8"/>
      <c r="K125" s="8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9"/>
      <c r="AK125" s="29"/>
      <c r="AL125" s="29"/>
      <c r="AM125" s="29"/>
      <c r="AN125" s="29"/>
      <c r="AO125" s="29"/>
      <c r="AP125" s="29"/>
      <c r="AQ125" s="29"/>
      <c r="AR125" s="29"/>
      <c r="AS125" s="29"/>
      <c r="AT125" s="8"/>
      <c r="AU125" s="8"/>
      <c r="AV125" s="8"/>
      <c r="AW125" s="8"/>
    </row>
    <row r="126" spans="1:49" s="14" customFormat="1" ht="12" customHeight="1">
      <c r="A126" s="4" t="str">
        <f>Totals!A126</f>
        <v>Martin</v>
      </c>
      <c r="B126" s="4" t="str">
        <f>Totals!B126</f>
        <v>Oscar</v>
      </c>
      <c r="C126" s="5">
        <f t="shared" si="6"/>
        <v>0</v>
      </c>
      <c r="D126" s="5">
        <f t="shared" si="7"/>
        <v>0</v>
      </c>
      <c r="E126" s="9">
        <f t="shared" si="8"/>
        <v>0</v>
      </c>
      <c r="F126" s="9">
        <f t="shared" si="9"/>
        <v>0</v>
      </c>
      <c r="G126" s="38">
        <f>IF(E126&gt;0,E126/F126,"")</f>
      </c>
      <c r="H126" s="11">
        <f>IF(C126&gt;0,C126/D126,"")</f>
      </c>
      <c r="I126" s="8"/>
      <c r="J126" s="8"/>
      <c r="K126" s="8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9"/>
      <c r="AK126" s="29"/>
      <c r="AL126" s="29"/>
      <c r="AM126" s="29"/>
      <c r="AN126" s="29"/>
      <c r="AO126" s="29"/>
      <c r="AP126" s="29"/>
      <c r="AQ126" s="29"/>
      <c r="AR126" s="29"/>
      <c r="AS126" s="29"/>
      <c r="AT126" s="8"/>
      <c r="AU126" s="8"/>
      <c r="AV126" s="8"/>
      <c r="AW126" s="8"/>
    </row>
    <row r="127" spans="1:49" s="14" customFormat="1" ht="12" customHeight="1">
      <c r="A127" s="4" t="str">
        <f>Totals!A127</f>
        <v>Gernot</v>
      </c>
      <c r="B127" s="4" t="str">
        <f>Totals!B127</f>
        <v>Osterloh</v>
      </c>
      <c r="C127" s="5">
        <f t="shared" si="6"/>
        <v>2</v>
      </c>
      <c r="D127" s="5">
        <f t="shared" si="7"/>
        <v>2</v>
      </c>
      <c r="E127" s="9">
        <f t="shared" si="8"/>
        <v>8.883333333333333</v>
      </c>
      <c r="F127" s="9">
        <f t="shared" si="9"/>
        <v>8.883333333333333</v>
      </c>
      <c r="G127" s="38">
        <f t="shared" si="10"/>
        <v>1</v>
      </c>
      <c r="H127" s="11">
        <f t="shared" si="11"/>
        <v>1</v>
      </c>
      <c r="I127" s="8"/>
      <c r="J127" s="8"/>
      <c r="K127" s="8"/>
      <c r="L127" s="29"/>
      <c r="M127" s="29"/>
      <c r="N127" s="29"/>
      <c r="O127" s="29">
        <v>240</v>
      </c>
      <c r="P127" s="29"/>
      <c r="Q127" s="29"/>
      <c r="R127" s="29"/>
      <c r="S127" s="29"/>
      <c r="T127" s="29"/>
      <c r="U127" s="29"/>
      <c r="V127" s="29"/>
      <c r="W127" s="29">
        <v>293</v>
      </c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9"/>
      <c r="AK127" s="29"/>
      <c r="AL127" s="29"/>
      <c r="AM127" s="29"/>
      <c r="AN127" s="29"/>
      <c r="AO127" s="29"/>
      <c r="AP127" s="29"/>
      <c r="AQ127" s="29"/>
      <c r="AR127" s="29"/>
      <c r="AS127" s="29"/>
      <c r="AT127" s="8"/>
      <c r="AU127" s="8"/>
      <c r="AV127" s="8"/>
      <c r="AW127" s="8"/>
    </row>
    <row r="128" spans="1:49" s="14" customFormat="1" ht="12" customHeight="1">
      <c r="A128" s="4" t="str">
        <f>Totals!A128</f>
        <v>Guy</v>
      </c>
      <c r="B128" s="4" t="str">
        <f>Totals!B128</f>
        <v>Ottewell</v>
      </c>
      <c r="C128" s="5">
        <f t="shared" si="6"/>
        <v>0</v>
      </c>
      <c r="D128" s="5">
        <f t="shared" si="7"/>
        <v>0</v>
      </c>
      <c r="E128" s="9">
        <f t="shared" si="8"/>
        <v>0</v>
      </c>
      <c r="F128" s="9">
        <f t="shared" si="9"/>
        <v>0</v>
      </c>
      <c r="G128" s="38">
        <f t="shared" si="10"/>
      </c>
      <c r="H128" s="11">
        <f t="shared" si="11"/>
      </c>
      <c r="I128" s="8"/>
      <c r="J128" s="8"/>
      <c r="K128" s="8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F128" s="29"/>
      <c r="AG128" s="29"/>
      <c r="AH128" s="29"/>
      <c r="AI128" s="29"/>
      <c r="AJ128" s="29"/>
      <c r="AK128" s="29"/>
      <c r="AL128" s="29"/>
      <c r="AM128" s="29"/>
      <c r="AN128" s="29"/>
      <c r="AO128" s="29"/>
      <c r="AP128" s="29"/>
      <c r="AQ128" s="29"/>
      <c r="AR128" s="29"/>
      <c r="AS128" s="29"/>
      <c r="AT128" s="8"/>
      <c r="AU128" s="8"/>
      <c r="AV128" s="8"/>
      <c r="AW128" s="8"/>
    </row>
    <row r="129" spans="1:49" s="14" customFormat="1" ht="12" customHeight="1">
      <c r="A129" s="4" t="str">
        <f>Totals!A129</f>
        <v>Deborah</v>
      </c>
      <c r="B129" s="4" t="str">
        <f>Totals!B129</f>
        <v>Pasachoff</v>
      </c>
      <c r="C129" s="5">
        <f t="shared" si="6"/>
        <v>3</v>
      </c>
      <c r="D129" s="5">
        <f t="shared" si="7"/>
        <v>3</v>
      </c>
      <c r="E129" s="9">
        <f t="shared" si="8"/>
        <v>10.333333333333334</v>
      </c>
      <c r="F129" s="9">
        <f t="shared" si="9"/>
        <v>10.333333333333334</v>
      </c>
      <c r="G129" s="38">
        <f t="shared" si="10"/>
        <v>1</v>
      </c>
      <c r="H129" s="11">
        <f t="shared" si="11"/>
        <v>1</v>
      </c>
      <c r="I129" s="8"/>
      <c r="J129" s="8"/>
      <c r="K129" s="8"/>
      <c r="L129" s="29"/>
      <c r="M129" s="29"/>
      <c r="N129" s="29"/>
      <c r="O129" s="29"/>
      <c r="P129" s="29"/>
      <c r="Q129" s="29"/>
      <c r="R129" s="29"/>
      <c r="S129" s="29">
        <v>199</v>
      </c>
      <c r="T129" s="29"/>
      <c r="U129" s="29"/>
      <c r="V129" s="29"/>
      <c r="W129" s="29"/>
      <c r="X129" s="29">
        <v>410</v>
      </c>
      <c r="Y129" s="29"/>
      <c r="Z129" s="29"/>
      <c r="AA129" s="29"/>
      <c r="AB129" s="29"/>
      <c r="AC129" s="29"/>
      <c r="AD129" s="29"/>
      <c r="AE129" s="29">
        <v>11</v>
      </c>
      <c r="AF129" s="29"/>
      <c r="AG129" s="29"/>
      <c r="AH129" s="29"/>
      <c r="AI129" s="29"/>
      <c r="AJ129" s="29"/>
      <c r="AK129" s="29"/>
      <c r="AL129" s="29"/>
      <c r="AM129" s="29"/>
      <c r="AN129" s="29"/>
      <c r="AO129" s="29"/>
      <c r="AP129" s="29"/>
      <c r="AQ129" s="29"/>
      <c r="AR129" s="29"/>
      <c r="AS129" s="29"/>
      <c r="AT129" s="8"/>
      <c r="AU129" s="8"/>
      <c r="AV129" s="8"/>
      <c r="AW129" s="8"/>
    </row>
    <row r="130" spans="1:49" s="14" customFormat="1" ht="12" customHeight="1">
      <c r="A130" s="4" t="str">
        <f>Totals!A130</f>
        <v>Eloise</v>
      </c>
      <c r="B130" s="4" t="str">
        <f>Totals!B130</f>
        <v>Pasachoff</v>
      </c>
      <c r="C130" s="5">
        <f t="shared" si="6"/>
        <v>2</v>
      </c>
      <c r="D130" s="5">
        <f t="shared" si="7"/>
        <v>2</v>
      </c>
      <c r="E130" s="9">
        <f t="shared" si="8"/>
        <v>7.016666666666667</v>
      </c>
      <c r="F130" s="9">
        <f t="shared" si="9"/>
        <v>7.016666666666667</v>
      </c>
      <c r="G130" s="38">
        <f t="shared" si="10"/>
        <v>1</v>
      </c>
      <c r="H130" s="11">
        <f t="shared" si="11"/>
        <v>1</v>
      </c>
      <c r="I130" s="8"/>
      <c r="J130" s="8"/>
      <c r="K130" s="8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>
        <v>410</v>
      </c>
      <c r="Y130" s="29"/>
      <c r="Z130" s="29"/>
      <c r="AA130" s="29"/>
      <c r="AB130" s="29"/>
      <c r="AC130" s="29"/>
      <c r="AD130" s="29"/>
      <c r="AE130" s="29">
        <v>11</v>
      </c>
      <c r="AF130" s="29"/>
      <c r="AG130" s="29"/>
      <c r="AH130" s="29"/>
      <c r="AI130" s="29"/>
      <c r="AJ130" s="29"/>
      <c r="AK130" s="29"/>
      <c r="AL130" s="29"/>
      <c r="AM130" s="29"/>
      <c r="AN130" s="29"/>
      <c r="AO130" s="29"/>
      <c r="AP130" s="29"/>
      <c r="AQ130" s="29"/>
      <c r="AR130" s="29"/>
      <c r="AS130" s="29"/>
      <c r="AT130" s="8"/>
      <c r="AU130" s="8"/>
      <c r="AV130" s="8"/>
      <c r="AW130" s="8"/>
    </row>
    <row r="131" spans="1:49" s="14" customFormat="1" ht="12" customHeight="1">
      <c r="A131" s="4" t="str">
        <f>Totals!A131</f>
        <v>Jay</v>
      </c>
      <c r="B131" s="4" t="str">
        <f>Totals!B131</f>
        <v>Pasachoff</v>
      </c>
      <c r="C131" s="5">
        <f t="shared" si="6"/>
        <v>14</v>
      </c>
      <c r="D131" s="5">
        <f t="shared" si="7"/>
        <v>14</v>
      </c>
      <c r="E131" s="9">
        <f t="shared" si="8"/>
        <v>59.516666666666666</v>
      </c>
      <c r="F131" s="9">
        <f t="shared" si="9"/>
        <v>59.516666666666666</v>
      </c>
      <c r="G131" s="38">
        <f t="shared" si="10"/>
        <v>1</v>
      </c>
      <c r="H131" s="11">
        <f t="shared" si="11"/>
        <v>1</v>
      </c>
      <c r="I131" s="8"/>
      <c r="J131" s="8">
        <v>190</v>
      </c>
      <c r="K131" s="8">
        <f>10*60+9</f>
        <v>609</v>
      </c>
      <c r="L131" s="29">
        <v>222</v>
      </c>
      <c r="M131" s="29"/>
      <c r="N131" s="29">
        <v>342</v>
      </c>
      <c r="O131" s="29">
        <v>220</v>
      </c>
      <c r="P131" s="29"/>
      <c r="Q131" s="29">
        <v>217</v>
      </c>
      <c r="R131" s="29">
        <v>67</v>
      </c>
      <c r="S131" s="29">
        <v>199</v>
      </c>
      <c r="T131" s="29">
        <v>48</v>
      </c>
      <c r="U131" s="29">
        <v>170</v>
      </c>
      <c r="V131" s="29"/>
      <c r="W131" s="29">
        <v>302</v>
      </c>
      <c r="X131" s="29">
        <v>410</v>
      </c>
      <c r="Y131" s="29"/>
      <c r="Z131" s="29"/>
      <c r="AA131" s="29"/>
      <c r="AB131" s="29"/>
      <c r="AC131" s="29"/>
      <c r="AD131" s="29"/>
      <c r="AE131" s="29">
        <v>11</v>
      </c>
      <c r="AF131" s="29"/>
      <c r="AG131" s="29"/>
      <c r="AH131" s="29"/>
      <c r="AI131" s="29"/>
      <c r="AJ131" s="29"/>
      <c r="AK131" s="29"/>
      <c r="AL131" s="29">
        <v>564</v>
      </c>
      <c r="AM131" s="29"/>
      <c r="AN131" s="29"/>
      <c r="AO131" s="29"/>
      <c r="AP131" s="29"/>
      <c r="AQ131" s="29"/>
      <c r="AR131" s="29"/>
      <c r="AS131" s="29"/>
      <c r="AT131" s="8"/>
      <c r="AU131" s="8"/>
      <c r="AV131" s="8"/>
      <c r="AW131" s="8"/>
    </row>
    <row r="132" spans="1:49" s="14" customFormat="1" ht="12" customHeight="1">
      <c r="A132" s="4" t="str">
        <f>Totals!A132</f>
        <v>Naomi</v>
      </c>
      <c r="B132" s="4" t="str">
        <f>Totals!B132</f>
        <v>Pasachoff</v>
      </c>
      <c r="C132" s="5">
        <f t="shared" si="6"/>
        <v>7</v>
      </c>
      <c r="D132" s="5">
        <f t="shared" si="7"/>
        <v>7</v>
      </c>
      <c r="E132" s="9">
        <f t="shared" si="8"/>
        <v>22.166666666666668</v>
      </c>
      <c r="F132" s="9">
        <f t="shared" si="9"/>
        <v>22.166666666666668</v>
      </c>
      <c r="G132" s="38">
        <f t="shared" si="10"/>
        <v>1</v>
      </c>
      <c r="H132" s="11">
        <f t="shared" si="11"/>
        <v>1</v>
      </c>
      <c r="I132" s="8"/>
      <c r="J132" s="8">
        <v>190</v>
      </c>
      <c r="K132" s="8"/>
      <c r="L132" s="29"/>
      <c r="M132" s="29"/>
      <c r="N132" s="29"/>
      <c r="O132" s="29"/>
      <c r="P132" s="29"/>
      <c r="Q132" s="29"/>
      <c r="R132" s="29"/>
      <c r="S132" s="29">
        <v>199</v>
      </c>
      <c r="T132" s="29">
        <v>48</v>
      </c>
      <c r="U132" s="29">
        <v>170</v>
      </c>
      <c r="V132" s="29"/>
      <c r="W132" s="29">
        <v>302</v>
      </c>
      <c r="X132" s="29">
        <v>410</v>
      </c>
      <c r="Y132" s="29"/>
      <c r="Z132" s="29"/>
      <c r="AA132" s="29"/>
      <c r="AB132" s="29"/>
      <c r="AC132" s="29"/>
      <c r="AD132" s="29"/>
      <c r="AE132" s="29">
        <v>11</v>
      </c>
      <c r="AF132" s="29"/>
      <c r="AG132" s="29"/>
      <c r="AH132" s="29"/>
      <c r="AI132" s="29"/>
      <c r="AJ132" s="29"/>
      <c r="AK132" s="29"/>
      <c r="AL132" s="29"/>
      <c r="AM132" s="29"/>
      <c r="AN132" s="29"/>
      <c r="AO132" s="29"/>
      <c r="AP132" s="29"/>
      <c r="AQ132" s="29"/>
      <c r="AR132" s="29"/>
      <c r="AS132" s="29"/>
      <c r="AT132" s="8"/>
      <c r="AU132" s="8"/>
      <c r="AV132" s="8"/>
      <c r="AW132" s="8"/>
    </row>
    <row r="133" spans="1:49" s="14" customFormat="1" ht="12" customHeight="1">
      <c r="A133" s="4" t="str">
        <f>Totals!A133</f>
        <v>Eric</v>
      </c>
      <c r="B133" s="4" t="str">
        <f>Totals!B133</f>
        <v>Pauer</v>
      </c>
      <c r="C133" s="5">
        <f t="shared" si="6"/>
        <v>0</v>
      </c>
      <c r="D133" s="5">
        <f t="shared" si="7"/>
        <v>0</v>
      </c>
      <c r="E133" s="9">
        <f t="shared" si="8"/>
        <v>0</v>
      </c>
      <c r="F133" s="9">
        <f t="shared" si="9"/>
        <v>0</v>
      </c>
      <c r="G133" s="38">
        <f t="shared" si="10"/>
      </c>
      <c r="H133" s="11">
        <f t="shared" si="11"/>
      </c>
      <c r="I133" s="8"/>
      <c r="J133" s="8"/>
      <c r="K133" s="8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9"/>
      <c r="AK133" s="29"/>
      <c r="AL133" s="29"/>
      <c r="AM133" s="29"/>
      <c r="AN133" s="29"/>
      <c r="AO133" s="29"/>
      <c r="AP133" s="29"/>
      <c r="AQ133" s="29"/>
      <c r="AR133" s="29"/>
      <c r="AS133" s="29"/>
      <c r="AT133" s="8"/>
      <c r="AU133" s="8"/>
      <c r="AV133" s="8"/>
      <c r="AW133" s="8"/>
    </row>
    <row r="134" spans="1:49" s="14" customFormat="1" ht="12" customHeight="1">
      <c r="A134" s="4" t="str">
        <f>Totals!A134</f>
        <v>Gillian</v>
      </c>
      <c r="B134" s="4" t="str">
        <f>Totals!B134</f>
        <v>Perry</v>
      </c>
      <c r="C134" s="5">
        <f t="shared" si="6"/>
        <v>0</v>
      </c>
      <c r="D134" s="5">
        <f t="shared" si="7"/>
        <v>0</v>
      </c>
      <c r="E134" s="9">
        <f t="shared" si="8"/>
        <v>0</v>
      </c>
      <c r="F134" s="9">
        <f t="shared" si="9"/>
        <v>0</v>
      </c>
      <c r="G134" s="38">
        <f t="shared" si="10"/>
      </c>
      <c r="H134" s="11">
        <f t="shared" si="11"/>
      </c>
      <c r="I134" s="8"/>
      <c r="J134" s="8"/>
      <c r="K134" s="8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9"/>
      <c r="AK134" s="29"/>
      <c r="AL134" s="29"/>
      <c r="AM134" s="29"/>
      <c r="AN134" s="29"/>
      <c r="AO134" s="29"/>
      <c r="AP134" s="29"/>
      <c r="AQ134" s="29"/>
      <c r="AR134" s="29"/>
      <c r="AS134" s="29"/>
      <c r="AT134" s="8"/>
      <c r="AU134" s="8"/>
      <c r="AV134" s="8"/>
      <c r="AW134" s="8"/>
    </row>
    <row r="135" spans="1:49" s="14" customFormat="1" ht="12" customHeight="1">
      <c r="A135" s="4" t="str">
        <f>Totals!A135</f>
        <v>Roger</v>
      </c>
      <c r="B135" s="4" t="str">
        <f>Totals!B135</f>
        <v>Perry</v>
      </c>
      <c r="C135" s="5">
        <f t="shared" si="6"/>
        <v>0</v>
      </c>
      <c r="D135" s="5">
        <f t="shared" si="7"/>
        <v>0</v>
      </c>
      <c r="E135" s="9">
        <f t="shared" si="8"/>
        <v>0</v>
      </c>
      <c r="F135" s="9">
        <f t="shared" si="9"/>
        <v>0</v>
      </c>
      <c r="G135" s="38">
        <f t="shared" si="10"/>
      </c>
      <c r="H135" s="11">
        <f t="shared" si="11"/>
      </c>
      <c r="I135" s="8"/>
      <c r="J135" s="8"/>
      <c r="K135" s="8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9"/>
      <c r="AK135" s="29"/>
      <c r="AL135" s="29"/>
      <c r="AM135" s="29"/>
      <c r="AN135" s="29"/>
      <c r="AO135" s="29"/>
      <c r="AP135" s="29"/>
      <c r="AQ135" s="29"/>
      <c r="AR135" s="29"/>
      <c r="AS135" s="29"/>
      <c r="AT135" s="8"/>
      <c r="AU135" s="8"/>
      <c r="AV135" s="8"/>
      <c r="AW135" s="8"/>
    </row>
    <row r="136" spans="1:49" s="14" customFormat="1" ht="12" customHeight="1">
      <c r="A136" s="4" t="str">
        <f>Totals!A136</f>
        <v>Fred</v>
      </c>
      <c r="B136" s="4" t="str">
        <f>Totals!B136</f>
        <v>Quarnstrom</v>
      </c>
      <c r="C136" s="5">
        <f aca="true" t="shared" si="12" ref="C136:C187">COUNTIF(J136:AS136,"&gt;0.1")</f>
        <v>0</v>
      </c>
      <c r="D136" s="5">
        <f aca="true" t="shared" si="13" ref="D136:D187">COUNT(J136:AZ136)</f>
        <v>0</v>
      </c>
      <c r="E136" s="9">
        <f aca="true" t="shared" si="14" ref="E136:E187">SUMIF(J136:AZ136,"&gt;0",J136:AZ136)/60</f>
        <v>0</v>
      </c>
      <c r="F136" s="9">
        <f aca="true" t="shared" si="15" ref="F136:F187">SUMIF(J136:AZ136,"&gt;0",J136:AZ136)/60-SUMIF(J136:AZ136,"&lt;0",J136:AZ136)/60</f>
        <v>0</v>
      </c>
      <c r="G136" s="38">
        <f t="shared" si="10"/>
      </c>
      <c r="H136" s="11">
        <f t="shared" si="11"/>
      </c>
      <c r="I136" s="8"/>
      <c r="J136" s="8"/>
      <c r="K136" s="8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9"/>
      <c r="AK136" s="29"/>
      <c r="AL136" s="29"/>
      <c r="AM136" s="29"/>
      <c r="AN136" s="29"/>
      <c r="AO136" s="29"/>
      <c r="AP136" s="29"/>
      <c r="AQ136" s="29"/>
      <c r="AR136" s="29"/>
      <c r="AS136" s="29"/>
      <c r="AT136" s="8"/>
      <c r="AU136" s="8"/>
      <c r="AV136" s="8"/>
      <c r="AW136" s="8"/>
    </row>
    <row r="137" spans="1:49" s="14" customFormat="1" ht="12" customHeight="1">
      <c r="A137" s="4" t="str">
        <f>Totals!A137</f>
        <v>Nick</v>
      </c>
      <c r="B137" s="4" t="str">
        <f>Totals!B137</f>
        <v>Quinn</v>
      </c>
      <c r="C137" s="5">
        <f t="shared" si="12"/>
        <v>3</v>
      </c>
      <c r="D137" s="5">
        <f t="shared" si="13"/>
        <v>4</v>
      </c>
      <c r="E137" s="9">
        <f t="shared" si="14"/>
        <v>9.3</v>
      </c>
      <c r="F137" s="9">
        <f t="shared" si="15"/>
        <v>11.383333333333335</v>
      </c>
      <c r="G137" s="38">
        <f t="shared" si="10"/>
        <v>0.8169838945827232</v>
      </c>
      <c r="H137" s="11">
        <f t="shared" si="11"/>
        <v>0.75</v>
      </c>
      <c r="I137" s="8"/>
      <c r="J137" s="8"/>
      <c r="K137" s="8"/>
      <c r="L137" s="29"/>
      <c r="M137" s="29"/>
      <c r="N137" s="29"/>
      <c r="O137" s="29">
        <v>252</v>
      </c>
      <c r="P137" s="29">
        <v>16</v>
      </c>
      <c r="Q137" s="29">
        <v>-125</v>
      </c>
      <c r="R137" s="29"/>
      <c r="S137" s="29"/>
      <c r="T137" s="29"/>
      <c r="U137" s="29"/>
      <c r="V137" s="29"/>
      <c r="W137" s="29">
        <v>290</v>
      </c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9"/>
      <c r="AK137" s="29"/>
      <c r="AL137" s="29"/>
      <c r="AM137" s="29"/>
      <c r="AN137" s="29"/>
      <c r="AO137" s="29"/>
      <c r="AP137" s="29"/>
      <c r="AQ137" s="29"/>
      <c r="AR137" s="29"/>
      <c r="AS137" s="29"/>
      <c r="AT137" s="8"/>
      <c r="AU137" s="8"/>
      <c r="AV137" s="8"/>
      <c r="AW137" s="8"/>
    </row>
    <row r="138" spans="1:49" s="14" customFormat="1" ht="12" customHeight="1">
      <c r="A138" s="4" t="str">
        <f>Totals!A138</f>
        <v>Francisco</v>
      </c>
      <c r="B138" s="4" t="str">
        <f>Totals!B138</f>
        <v>Rodriguez</v>
      </c>
      <c r="C138" s="5">
        <f t="shared" si="12"/>
        <v>1</v>
      </c>
      <c r="D138" s="5">
        <f t="shared" si="13"/>
        <v>2</v>
      </c>
      <c r="E138" s="9">
        <f t="shared" si="14"/>
        <v>4.233333333333333</v>
      </c>
      <c r="F138" s="9">
        <f t="shared" si="15"/>
        <v>6.316666666666666</v>
      </c>
      <c r="G138" s="38">
        <f t="shared" si="10"/>
        <v>0.6701846965699209</v>
      </c>
      <c r="H138" s="11">
        <f t="shared" si="11"/>
        <v>0.5</v>
      </c>
      <c r="I138" s="8"/>
      <c r="J138" s="8"/>
      <c r="K138" s="8"/>
      <c r="L138" s="29"/>
      <c r="M138" s="29"/>
      <c r="N138" s="29"/>
      <c r="O138" s="29">
        <v>254</v>
      </c>
      <c r="P138" s="29"/>
      <c r="Q138" s="29">
        <v>-125</v>
      </c>
      <c r="R138" s="29"/>
      <c r="S138" s="29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9"/>
      <c r="AK138" s="29"/>
      <c r="AL138" s="29"/>
      <c r="AM138" s="29"/>
      <c r="AN138" s="29"/>
      <c r="AO138" s="29"/>
      <c r="AP138" s="29"/>
      <c r="AQ138" s="29"/>
      <c r="AR138" s="29"/>
      <c r="AS138" s="29"/>
      <c r="AT138" s="8"/>
      <c r="AU138" s="8"/>
      <c r="AV138" s="8"/>
      <c r="AW138" s="8"/>
    </row>
    <row r="139" spans="1:49" s="14" customFormat="1" ht="12" customHeight="1">
      <c r="A139" s="4" t="str">
        <f>Totals!A139</f>
        <v>Bill</v>
      </c>
      <c r="B139" s="4" t="str">
        <f>Totals!B139</f>
        <v>Ronald</v>
      </c>
      <c r="C139" s="5">
        <f t="shared" si="12"/>
        <v>0</v>
      </c>
      <c r="D139" s="5">
        <f t="shared" si="13"/>
        <v>1</v>
      </c>
      <c r="E139" s="9">
        <f t="shared" si="14"/>
        <v>0</v>
      </c>
      <c r="F139" s="9">
        <f t="shared" si="15"/>
        <v>0.8333333333333334</v>
      </c>
      <c r="G139" s="38">
        <f t="shared" si="10"/>
      </c>
      <c r="H139" s="11">
        <f t="shared" si="11"/>
      </c>
      <c r="I139" s="8"/>
      <c r="J139" s="8"/>
      <c r="K139" s="8"/>
      <c r="L139" s="29"/>
      <c r="M139" s="29"/>
      <c r="N139" s="29"/>
      <c r="O139" s="29"/>
      <c r="P139" s="29"/>
      <c r="Q139" s="29"/>
      <c r="R139" s="29">
        <v>-50</v>
      </c>
      <c r="S139" s="29"/>
      <c r="T139" s="29"/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9"/>
      <c r="AK139" s="29"/>
      <c r="AL139" s="29"/>
      <c r="AM139" s="29"/>
      <c r="AN139" s="29"/>
      <c r="AO139" s="29"/>
      <c r="AP139" s="29"/>
      <c r="AQ139" s="29"/>
      <c r="AR139" s="29"/>
      <c r="AS139" s="29"/>
      <c r="AT139" s="8"/>
      <c r="AU139" s="8"/>
      <c r="AV139" s="8"/>
      <c r="AW139" s="8"/>
    </row>
    <row r="140" spans="1:49" s="14" customFormat="1" ht="12" customHeight="1">
      <c r="A140" s="4" t="str">
        <f>Totals!A140</f>
        <v>Stephen</v>
      </c>
      <c r="B140" s="4" t="str">
        <f>Totals!B140</f>
        <v>Russell</v>
      </c>
      <c r="C140" s="5">
        <f t="shared" si="12"/>
        <v>0</v>
      </c>
      <c r="D140" s="5">
        <f t="shared" si="13"/>
        <v>0</v>
      </c>
      <c r="E140" s="9">
        <f t="shared" si="14"/>
        <v>0</v>
      </c>
      <c r="F140" s="9">
        <f t="shared" si="15"/>
        <v>0</v>
      </c>
      <c r="G140" s="38">
        <f t="shared" si="10"/>
      </c>
      <c r="H140" s="11">
        <f t="shared" si="11"/>
      </c>
      <c r="I140" s="8"/>
      <c r="J140" s="8"/>
      <c r="K140" s="8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9"/>
      <c r="AK140" s="29"/>
      <c r="AL140" s="29"/>
      <c r="AM140" s="29"/>
      <c r="AN140" s="29"/>
      <c r="AO140" s="29"/>
      <c r="AP140" s="29"/>
      <c r="AQ140" s="29"/>
      <c r="AR140" s="29"/>
      <c r="AS140" s="29"/>
      <c r="AT140" s="8"/>
      <c r="AU140" s="8"/>
      <c r="AV140" s="8"/>
      <c r="AW140" s="8"/>
    </row>
    <row r="141" spans="1:49" s="14" customFormat="1" ht="12" customHeight="1">
      <c r="A141" s="4" t="str">
        <f>Totals!A141</f>
        <v>Eduard</v>
      </c>
      <c r="B141" s="4" t="str">
        <f>Totals!B141</f>
        <v>Sagarra</v>
      </c>
      <c r="C141" s="5">
        <f t="shared" si="12"/>
        <v>0</v>
      </c>
      <c r="D141" s="5">
        <f t="shared" si="13"/>
        <v>0</v>
      </c>
      <c r="E141" s="9">
        <f t="shared" si="14"/>
        <v>0</v>
      </c>
      <c r="F141" s="9">
        <f t="shared" si="15"/>
        <v>0</v>
      </c>
      <c r="G141" s="38">
        <f t="shared" si="10"/>
      </c>
      <c r="H141" s="11">
        <f t="shared" si="11"/>
      </c>
      <c r="I141" s="8"/>
      <c r="J141" s="8"/>
      <c r="K141" s="8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9"/>
      <c r="AK141" s="29"/>
      <c r="AL141" s="29"/>
      <c r="AM141" s="29"/>
      <c r="AN141" s="29"/>
      <c r="AO141" s="29"/>
      <c r="AP141" s="29"/>
      <c r="AQ141" s="29"/>
      <c r="AR141" s="29"/>
      <c r="AS141" s="29"/>
      <c r="AT141" s="8"/>
      <c r="AU141" s="8"/>
      <c r="AV141" s="8"/>
      <c r="AW141" s="8"/>
    </row>
    <row r="142" spans="1:49" s="14" customFormat="1" ht="12" customHeight="1">
      <c r="A142" s="4" t="str">
        <f>Totals!A142</f>
        <v>Poshyachinda</v>
      </c>
      <c r="B142" s="4" t="str">
        <f>Totals!B142</f>
        <v>Saran</v>
      </c>
      <c r="C142" s="5">
        <f t="shared" si="12"/>
        <v>0</v>
      </c>
      <c r="D142" s="5">
        <f t="shared" si="13"/>
        <v>0</v>
      </c>
      <c r="E142" s="9">
        <f t="shared" si="14"/>
        <v>0</v>
      </c>
      <c r="F142" s="9">
        <f t="shared" si="15"/>
        <v>0</v>
      </c>
      <c r="G142" s="38">
        <f t="shared" si="10"/>
      </c>
      <c r="H142" s="11">
        <f t="shared" si="11"/>
      </c>
      <c r="I142" s="8"/>
      <c r="J142" s="8"/>
      <c r="K142" s="8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9"/>
      <c r="AK142" s="29"/>
      <c r="AL142" s="29"/>
      <c r="AM142" s="29"/>
      <c r="AN142" s="29"/>
      <c r="AO142" s="29"/>
      <c r="AP142" s="29"/>
      <c r="AQ142" s="29"/>
      <c r="AR142" s="29"/>
      <c r="AS142" s="29"/>
      <c r="AT142" s="8"/>
      <c r="AU142" s="8"/>
      <c r="AV142" s="8"/>
      <c r="AW142" s="8"/>
    </row>
    <row r="143" spans="1:49" s="14" customFormat="1" ht="12" customHeight="1">
      <c r="A143" s="4" t="str">
        <f>Totals!A143</f>
        <v>Govert</v>
      </c>
      <c r="B143" s="4" t="str">
        <f>Totals!B143</f>
        <v>Schilling</v>
      </c>
      <c r="C143" s="5">
        <f t="shared" si="12"/>
        <v>2</v>
      </c>
      <c r="D143" s="5">
        <f t="shared" si="13"/>
        <v>2</v>
      </c>
      <c r="E143" s="9">
        <f t="shared" si="14"/>
        <v>4.35</v>
      </c>
      <c r="F143" s="9">
        <f t="shared" si="15"/>
        <v>4.35</v>
      </c>
      <c r="G143" s="38">
        <f t="shared" si="10"/>
        <v>1</v>
      </c>
      <c r="H143" s="11">
        <f t="shared" si="11"/>
        <v>1</v>
      </c>
      <c r="I143" s="8"/>
      <c r="J143" s="8"/>
      <c r="K143" s="8"/>
      <c r="L143" s="29"/>
      <c r="M143" s="29"/>
      <c r="N143" s="29"/>
      <c r="O143" s="29">
        <v>251</v>
      </c>
      <c r="P143" s="29"/>
      <c r="Q143" s="29">
        <v>10</v>
      </c>
      <c r="R143" s="29"/>
      <c r="S143" s="29"/>
      <c r="T143" s="29"/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9"/>
      <c r="AK143" s="29"/>
      <c r="AL143" s="29"/>
      <c r="AM143" s="29"/>
      <c r="AN143" s="29"/>
      <c r="AO143" s="29"/>
      <c r="AP143" s="29"/>
      <c r="AQ143" s="29"/>
      <c r="AR143" s="29"/>
      <c r="AS143" s="29"/>
      <c r="AT143" s="8"/>
      <c r="AU143" s="8"/>
      <c r="AV143" s="8"/>
      <c r="AW143" s="8"/>
    </row>
    <row r="144" spans="1:49" s="14" customFormat="1" ht="12" customHeight="1">
      <c r="A144" s="4" t="str">
        <f>Totals!A144</f>
        <v>Glenn</v>
      </c>
      <c r="B144" s="4" t="str">
        <f>Totals!B144</f>
        <v>Schneider</v>
      </c>
      <c r="C144" s="5">
        <f t="shared" si="12"/>
        <v>0</v>
      </c>
      <c r="D144" s="5">
        <f t="shared" si="13"/>
        <v>0</v>
      </c>
      <c r="E144" s="9">
        <f t="shared" si="14"/>
        <v>0</v>
      </c>
      <c r="F144" s="9">
        <f t="shared" si="15"/>
        <v>0</v>
      </c>
      <c r="G144" s="38">
        <f aca="true" t="shared" si="16" ref="G144:G187">IF(E144&gt;0,E144/F144,"")</f>
      </c>
      <c r="H144" s="11">
        <f aca="true" t="shared" si="17" ref="H144:H187">IF(C144&gt;0,C144/D144,"")</f>
      </c>
      <c r="I144" s="8"/>
      <c r="J144" s="8"/>
      <c r="K144" s="8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9"/>
      <c r="AK144" s="29"/>
      <c r="AL144" s="29"/>
      <c r="AM144" s="29"/>
      <c r="AN144" s="29"/>
      <c r="AO144" s="29"/>
      <c r="AP144" s="29"/>
      <c r="AQ144" s="29"/>
      <c r="AR144" s="29"/>
      <c r="AS144" s="29"/>
      <c r="AT144" s="8"/>
      <c r="AU144" s="8"/>
      <c r="AV144" s="8"/>
      <c r="AW144" s="8"/>
    </row>
    <row r="145" spans="1:49" s="14" customFormat="1" ht="12" customHeight="1">
      <c r="A145" s="4" t="str">
        <f>Totals!A145</f>
        <v>Joerg</v>
      </c>
      <c r="B145" s="4" t="str">
        <f>Totals!B145</f>
        <v>Schoppmeyer</v>
      </c>
      <c r="C145" s="5">
        <f t="shared" si="12"/>
        <v>0</v>
      </c>
      <c r="D145" s="5">
        <f t="shared" si="13"/>
        <v>0</v>
      </c>
      <c r="E145" s="9">
        <f t="shared" si="14"/>
        <v>0</v>
      </c>
      <c r="F145" s="9">
        <f t="shared" si="15"/>
        <v>0</v>
      </c>
      <c r="G145" s="38">
        <f t="shared" si="16"/>
      </c>
      <c r="H145" s="11">
        <f t="shared" si="17"/>
      </c>
      <c r="I145" s="8"/>
      <c r="J145" s="8"/>
      <c r="K145" s="8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29"/>
      <c r="AJ145" s="29"/>
      <c r="AK145" s="29"/>
      <c r="AL145" s="29"/>
      <c r="AM145" s="29"/>
      <c r="AN145" s="29"/>
      <c r="AO145" s="29"/>
      <c r="AP145" s="29"/>
      <c r="AQ145" s="29"/>
      <c r="AR145" s="29"/>
      <c r="AS145" s="29"/>
      <c r="AT145" s="8"/>
      <c r="AU145" s="8"/>
      <c r="AV145" s="8"/>
      <c r="AW145" s="8"/>
    </row>
    <row r="146" spans="1:49" s="14" customFormat="1" ht="12" customHeight="1">
      <c r="A146" s="4" t="str">
        <f>Totals!A146</f>
        <v>Klaus</v>
      </c>
      <c r="B146" s="4" t="str">
        <f>Totals!B146</f>
        <v>Schulze-Frerichs</v>
      </c>
      <c r="C146" s="5">
        <f t="shared" si="12"/>
        <v>2</v>
      </c>
      <c r="D146" s="5">
        <f t="shared" si="13"/>
        <v>2</v>
      </c>
      <c r="E146" s="9">
        <f t="shared" si="14"/>
        <v>5.6</v>
      </c>
      <c r="F146" s="9">
        <f t="shared" si="15"/>
        <v>5.6</v>
      </c>
      <c r="G146" s="38">
        <f t="shared" si="16"/>
        <v>1</v>
      </c>
      <c r="H146" s="11">
        <f t="shared" si="17"/>
        <v>1</v>
      </c>
      <c r="I146" s="8"/>
      <c r="J146" s="8"/>
      <c r="K146" s="8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>
        <v>286</v>
      </c>
      <c r="X146" s="29"/>
      <c r="Y146" s="29"/>
      <c r="Z146" s="29"/>
      <c r="AA146" s="29"/>
      <c r="AB146" s="29"/>
      <c r="AC146" s="29"/>
      <c r="AD146" s="29"/>
      <c r="AE146" s="29">
        <v>50</v>
      </c>
      <c r="AF146" s="29"/>
      <c r="AG146" s="29"/>
      <c r="AH146" s="29"/>
      <c r="AI146" s="29"/>
      <c r="AJ146" s="29"/>
      <c r="AK146" s="29"/>
      <c r="AL146" s="29"/>
      <c r="AM146" s="29"/>
      <c r="AN146" s="29"/>
      <c r="AO146" s="29"/>
      <c r="AP146" s="29"/>
      <c r="AQ146" s="29"/>
      <c r="AR146" s="29"/>
      <c r="AS146" s="29"/>
      <c r="AT146" s="8"/>
      <c r="AU146" s="8"/>
      <c r="AV146" s="8"/>
      <c r="AW146" s="8"/>
    </row>
    <row r="147" spans="1:49" s="14" customFormat="1" ht="12" customHeight="1">
      <c r="A147" s="4" t="str">
        <f>Totals!A147</f>
        <v>Bobbie</v>
      </c>
      <c r="B147" s="4" t="str">
        <f>Totals!B147</f>
        <v>Sessions</v>
      </c>
      <c r="C147" s="5">
        <f t="shared" si="12"/>
        <v>0</v>
      </c>
      <c r="D147" s="5">
        <f t="shared" si="13"/>
        <v>0</v>
      </c>
      <c r="E147" s="9">
        <f t="shared" si="14"/>
        <v>0</v>
      </c>
      <c r="F147" s="9">
        <f t="shared" si="15"/>
        <v>0</v>
      </c>
      <c r="G147" s="38">
        <f>IF(E147&gt;0,E147/F147,"")</f>
      </c>
      <c r="H147" s="11">
        <f>IF(C147&gt;0,C147/D147,"")</f>
      </c>
      <c r="I147" s="8"/>
      <c r="J147" s="8"/>
      <c r="K147" s="8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9"/>
      <c r="AK147" s="29"/>
      <c r="AL147" s="29"/>
      <c r="AM147" s="29"/>
      <c r="AN147" s="29"/>
      <c r="AO147" s="29"/>
      <c r="AP147" s="29"/>
      <c r="AQ147" s="29"/>
      <c r="AR147" s="29"/>
      <c r="AS147" s="29"/>
      <c r="AT147" s="8"/>
      <c r="AU147" s="8"/>
      <c r="AV147" s="8"/>
      <c r="AW147" s="8"/>
    </row>
    <row r="148" spans="1:49" s="14" customFormat="1" ht="12" customHeight="1">
      <c r="A148" s="4" t="str">
        <f>Totals!A148</f>
        <v>Chris</v>
      </c>
      <c r="B148" s="4" t="str">
        <f>Totals!B148</f>
        <v>Sessions</v>
      </c>
      <c r="C148" s="5">
        <f t="shared" si="12"/>
        <v>1</v>
      </c>
      <c r="D148" s="5">
        <f t="shared" si="13"/>
        <v>1</v>
      </c>
      <c r="E148" s="9">
        <f t="shared" si="14"/>
        <v>1.8333333333333333</v>
      </c>
      <c r="F148" s="9">
        <f t="shared" si="15"/>
        <v>1.8333333333333333</v>
      </c>
      <c r="G148" s="38">
        <f>IF(E148&gt;0,E148/F148,"")</f>
        <v>1</v>
      </c>
      <c r="H148" s="11">
        <f>IF(C148&gt;0,C148/D148,"")</f>
        <v>1</v>
      </c>
      <c r="I148" s="8"/>
      <c r="J148" s="8"/>
      <c r="K148" s="8"/>
      <c r="L148" s="29"/>
      <c r="M148" s="29"/>
      <c r="N148" s="29"/>
      <c r="O148" s="29"/>
      <c r="P148" s="29"/>
      <c r="Q148" s="29">
        <v>110</v>
      </c>
      <c r="R148" s="29"/>
      <c r="S148" s="29"/>
      <c r="T148" s="29"/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9"/>
      <c r="AK148" s="29"/>
      <c r="AL148" s="29"/>
      <c r="AM148" s="29"/>
      <c r="AN148" s="29"/>
      <c r="AO148" s="29"/>
      <c r="AP148" s="29"/>
      <c r="AQ148" s="29"/>
      <c r="AR148" s="29"/>
      <c r="AS148" s="29"/>
      <c r="AT148" s="8"/>
      <c r="AU148" s="8"/>
      <c r="AV148" s="8"/>
      <c r="AW148" s="8"/>
    </row>
    <row r="149" spans="1:49" s="14" customFormat="1" ht="12" customHeight="1">
      <c r="A149" s="4" t="str">
        <f>Totals!A149</f>
        <v>Randy</v>
      </c>
      <c r="B149" s="4" t="str">
        <f>Totals!B149</f>
        <v>Shekeruk</v>
      </c>
      <c r="C149" s="5">
        <f t="shared" si="12"/>
        <v>1</v>
      </c>
      <c r="D149" s="5">
        <f t="shared" si="13"/>
        <v>1</v>
      </c>
      <c r="E149" s="9">
        <f t="shared" si="14"/>
        <v>8</v>
      </c>
      <c r="F149" s="9">
        <f t="shared" si="15"/>
        <v>8</v>
      </c>
      <c r="G149" s="38">
        <f>IF(E149&gt;0,E149/F149,"")</f>
        <v>1</v>
      </c>
      <c r="H149" s="11">
        <f>IF(C149&gt;0,C149/D149,"")</f>
        <v>1</v>
      </c>
      <c r="I149" s="8"/>
      <c r="J149" s="8"/>
      <c r="K149" s="8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>
        <v>480</v>
      </c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9"/>
      <c r="AK149" s="29"/>
      <c r="AL149" s="29"/>
      <c r="AM149" s="29"/>
      <c r="AN149" s="29"/>
      <c r="AO149" s="29"/>
      <c r="AP149" s="29"/>
      <c r="AQ149" s="29"/>
      <c r="AR149" s="29"/>
      <c r="AS149" s="29"/>
      <c r="AT149" s="8"/>
      <c r="AU149" s="8"/>
      <c r="AV149" s="8"/>
      <c r="AW149" s="8"/>
    </row>
    <row r="150" spans="1:49" s="14" customFormat="1" ht="12" customHeight="1">
      <c r="A150" s="4" t="str">
        <f>Totals!A150</f>
        <v>Jonathan</v>
      </c>
      <c r="B150" s="4" t="str">
        <f>Totals!B150</f>
        <v>Silverlight</v>
      </c>
      <c r="C150" s="5">
        <f t="shared" si="12"/>
        <v>0</v>
      </c>
      <c r="D150" s="5">
        <f t="shared" si="13"/>
        <v>0</v>
      </c>
      <c r="E150" s="9">
        <f t="shared" si="14"/>
        <v>0</v>
      </c>
      <c r="F150" s="9">
        <f t="shared" si="15"/>
        <v>0</v>
      </c>
      <c r="G150" s="38">
        <f t="shared" si="16"/>
      </c>
      <c r="H150" s="11">
        <f t="shared" si="17"/>
      </c>
      <c r="I150" s="8"/>
      <c r="J150" s="8"/>
      <c r="K150" s="8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9"/>
      <c r="AK150" s="29"/>
      <c r="AL150" s="29"/>
      <c r="AM150" s="29"/>
      <c r="AN150" s="29"/>
      <c r="AO150" s="29"/>
      <c r="AP150" s="29"/>
      <c r="AQ150" s="29"/>
      <c r="AR150" s="29"/>
      <c r="AS150" s="29"/>
      <c r="AT150" s="8"/>
      <c r="AU150" s="8"/>
      <c r="AV150" s="8"/>
      <c r="AW150" s="8"/>
    </row>
    <row r="151" spans="1:49" s="14" customFormat="1" ht="12" customHeight="1">
      <c r="A151" s="4" t="str">
        <f>Totals!A151</f>
        <v>Mike</v>
      </c>
      <c r="B151" s="4" t="str">
        <f>Totals!B151</f>
        <v>Simmons</v>
      </c>
      <c r="C151" s="5">
        <f t="shared" si="12"/>
        <v>1</v>
      </c>
      <c r="D151" s="5">
        <f t="shared" si="13"/>
        <v>2</v>
      </c>
      <c r="E151" s="9">
        <f t="shared" si="14"/>
        <v>0.26666666666666666</v>
      </c>
      <c r="F151" s="9">
        <f t="shared" si="15"/>
        <v>7.1</v>
      </c>
      <c r="G151" s="38">
        <f t="shared" si="16"/>
        <v>0.03755868544600939</v>
      </c>
      <c r="H151" s="11">
        <f t="shared" si="17"/>
        <v>0.5</v>
      </c>
      <c r="I151" s="8"/>
      <c r="J151" s="8"/>
      <c r="K151" s="8"/>
      <c r="L151" s="29"/>
      <c r="M151" s="29"/>
      <c r="N151" s="29"/>
      <c r="O151" s="29"/>
      <c r="P151" s="29">
        <v>16</v>
      </c>
      <c r="Q151" s="29"/>
      <c r="R151" s="29"/>
      <c r="S151" s="29"/>
      <c r="T151" s="29"/>
      <c r="U151" s="29"/>
      <c r="V151" s="29"/>
      <c r="W151" s="29"/>
      <c r="X151" s="29">
        <v>-410</v>
      </c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9"/>
      <c r="AK151" s="29"/>
      <c r="AL151" s="29"/>
      <c r="AM151" s="29"/>
      <c r="AN151" s="29"/>
      <c r="AO151" s="29"/>
      <c r="AP151" s="29"/>
      <c r="AQ151" s="29"/>
      <c r="AR151" s="29"/>
      <c r="AS151" s="29"/>
      <c r="AT151" s="8"/>
      <c r="AU151" s="8"/>
      <c r="AV151" s="8"/>
      <c r="AW151" s="8"/>
    </row>
    <row r="152" spans="1:49" s="14" customFormat="1" ht="12" customHeight="1">
      <c r="A152" s="4" t="str">
        <f>Totals!A152</f>
        <v>Geoff</v>
      </c>
      <c r="B152" s="4" t="str">
        <f>Totals!B152</f>
        <v>Simms</v>
      </c>
      <c r="C152" s="5">
        <f t="shared" si="12"/>
        <v>0</v>
      </c>
      <c r="D152" s="5">
        <f t="shared" si="13"/>
        <v>0</v>
      </c>
      <c r="E152" s="9">
        <f t="shared" si="14"/>
        <v>0</v>
      </c>
      <c r="F152" s="9">
        <f t="shared" si="15"/>
        <v>0</v>
      </c>
      <c r="G152" s="38">
        <f t="shared" si="16"/>
      </c>
      <c r="H152" s="11">
        <f t="shared" si="17"/>
      </c>
      <c r="I152" s="8"/>
      <c r="J152" s="8"/>
      <c r="K152" s="8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9"/>
      <c r="AK152" s="29"/>
      <c r="AL152" s="29"/>
      <c r="AM152" s="29"/>
      <c r="AN152" s="29"/>
      <c r="AO152" s="29"/>
      <c r="AP152" s="29"/>
      <c r="AQ152" s="29"/>
      <c r="AR152" s="29"/>
      <c r="AS152" s="29"/>
      <c r="AT152" s="8"/>
      <c r="AU152" s="8"/>
      <c r="AV152" s="8"/>
      <c r="AW152" s="8"/>
    </row>
    <row r="153" spans="1:49" s="14" customFormat="1" ht="12" customHeight="1">
      <c r="A153" s="4" t="str">
        <f>Totals!A153</f>
        <v>Roger</v>
      </c>
      <c r="B153" s="4" t="str">
        <f>Totals!B153</f>
        <v>Sinnott</v>
      </c>
      <c r="C153" s="5">
        <f t="shared" si="12"/>
        <v>0</v>
      </c>
      <c r="D153" s="5">
        <f t="shared" si="13"/>
        <v>0</v>
      </c>
      <c r="E153" s="9">
        <f t="shared" si="14"/>
        <v>0</v>
      </c>
      <c r="F153" s="9">
        <f t="shared" si="15"/>
        <v>0</v>
      </c>
      <c r="G153" s="38">
        <f t="shared" si="16"/>
      </c>
      <c r="H153" s="11">
        <f t="shared" si="17"/>
      </c>
      <c r="I153" s="8"/>
      <c r="J153" s="8"/>
      <c r="K153" s="8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  <c r="AJ153" s="29"/>
      <c r="AK153" s="29"/>
      <c r="AL153" s="29"/>
      <c r="AM153" s="29"/>
      <c r="AN153" s="29"/>
      <c r="AO153" s="29"/>
      <c r="AP153" s="29"/>
      <c r="AQ153" s="29"/>
      <c r="AR153" s="29"/>
      <c r="AS153" s="29"/>
      <c r="AT153" s="8"/>
      <c r="AU153" s="8"/>
      <c r="AV153" s="8"/>
      <c r="AW153" s="8"/>
    </row>
    <row r="154" spans="1:49" s="14" customFormat="1" ht="12" customHeight="1">
      <c r="A154" s="4" t="str">
        <f>Totals!A154</f>
        <v>Jan</v>
      </c>
      <c r="B154" s="4" t="str">
        <f>Totals!B154</f>
        <v>Sladacek</v>
      </c>
      <c r="C154" s="5">
        <f t="shared" si="12"/>
        <v>0</v>
      </c>
      <c r="D154" s="5">
        <f t="shared" si="13"/>
        <v>0</v>
      </c>
      <c r="E154" s="9">
        <f t="shared" si="14"/>
        <v>0</v>
      </c>
      <c r="F154" s="9">
        <f t="shared" si="15"/>
        <v>0</v>
      </c>
      <c r="G154" s="38">
        <f t="shared" si="16"/>
      </c>
      <c r="H154" s="11">
        <f t="shared" si="17"/>
      </c>
      <c r="I154" s="8"/>
      <c r="J154" s="8"/>
      <c r="K154" s="8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9"/>
      <c r="AK154" s="29"/>
      <c r="AL154" s="29"/>
      <c r="AM154" s="29"/>
      <c r="AN154" s="29"/>
      <c r="AO154" s="29"/>
      <c r="AP154" s="29"/>
      <c r="AQ154" s="29"/>
      <c r="AR154" s="29"/>
      <c r="AS154" s="29"/>
      <c r="AT154" s="8"/>
      <c r="AU154" s="8"/>
      <c r="AV154" s="8"/>
      <c r="AW154" s="8"/>
    </row>
    <row r="155" spans="1:49" s="14" customFormat="1" ht="12" customHeight="1">
      <c r="A155" s="4" t="str">
        <f>Totals!A155</f>
        <v>Elisabeth</v>
      </c>
      <c r="B155" s="4" t="str">
        <f>Totals!B155</f>
        <v>Slobins</v>
      </c>
      <c r="C155" s="5">
        <f t="shared" si="12"/>
        <v>0</v>
      </c>
      <c r="D155" s="5">
        <f t="shared" si="13"/>
        <v>0</v>
      </c>
      <c r="E155" s="9">
        <f t="shared" si="14"/>
        <v>0</v>
      </c>
      <c r="F155" s="9">
        <f t="shared" si="15"/>
        <v>0</v>
      </c>
      <c r="G155" s="38">
        <f>IF(E155&gt;0,E155/F155,"")</f>
      </c>
      <c r="H155" s="11">
        <f>IF(C155&gt;0,C155/D155,"")</f>
      </c>
      <c r="I155" s="8"/>
      <c r="J155" s="8"/>
      <c r="K155" s="8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  <c r="AJ155" s="29"/>
      <c r="AK155" s="29"/>
      <c r="AL155" s="29"/>
      <c r="AM155" s="29"/>
      <c r="AN155" s="29"/>
      <c r="AO155" s="29"/>
      <c r="AP155" s="29"/>
      <c r="AQ155" s="29"/>
      <c r="AR155" s="29"/>
      <c r="AS155" s="29"/>
      <c r="AT155" s="8"/>
      <c r="AU155" s="8"/>
      <c r="AV155" s="8"/>
      <c r="AW155" s="8"/>
    </row>
    <row r="156" spans="1:49" s="14" customFormat="1" ht="12" customHeight="1">
      <c r="A156" s="4" t="str">
        <f>Totals!A156</f>
        <v>Robert</v>
      </c>
      <c r="B156" s="4" t="str">
        <f>Totals!B156</f>
        <v>Slobins</v>
      </c>
      <c r="C156" s="5">
        <f t="shared" si="12"/>
        <v>0</v>
      </c>
      <c r="D156" s="5">
        <f t="shared" si="13"/>
        <v>0</v>
      </c>
      <c r="E156" s="9">
        <f t="shared" si="14"/>
        <v>0</v>
      </c>
      <c r="F156" s="9">
        <f t="shared" si="15"/>
        <v>0</v>
      </c>
      <c r="G156" s="38">
        <f>IF(E156&gt;0,E156/F156,"")</f>
      </c>
      <c r="H156" s="11">
        <f>IF(C156&gt;0,C156/D156,"")</f>
      </c>
      <c r="I156" s="8"/>
      <c r="J156" s="8"/>
      <c r="K156" s="8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9"/>
      <c r="AJ156" s="29"/>
      <c r="AK156" s="29"/>
      <c r="AL156" s="29"/>
      <c r="AM156" s="29"/>
      <c r="AN156" s="29"/>
      <c r="AO156" s="29"/>
      <c r="AP156" s="29"/>
      <c r="AQ156" s="29"/>
      <c r="AR156" s="29"/>
      <c r="AS156" s="29"/>
      <c r="AT156" s="8"/>
      <c r="AU156" s="8"/>
      <c r="AV156" s="8"/>
      <c r="AW156" s="8"/>
    </row>
    <row r="157" spans="1:49" s="14" customFormat="1" ht="12" customHeight="1">
      <c r="A157" s="4" t="str">
        <f>Totals!A157</f>
        <v>Aure</v>
      </c>
      <c r="B157" s="4" t="str">
        <f>Totals!B157</f>
        <v>Solari</v>
      </c>
      <c r="C157" s="5">
        <f t="shared" si="12"/>
        <v>0</v>
      </c>
      <c r="D157" s="5">
        <f t="shared" si="13"/>
        <v>0</v>
      </c>
      <c r="E157" s="9">
        <f t="shared" si="14"/>
        <v>0</v>
      </c>
      <c r="F157" s="9">
        <f t="shared" si="15"/>
        <v>0</v>
      </c>
      <c r="G157" s="38">
        <f t="shared" si="16"/>
      </c>
      <c r="H157" s="11">
        <f t="shared" si="17"/>
      </c>
      <c r="I157" s="8"/>
      <c r="J157" s="8"/>
      <c r="K157" s="8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  <c r="AJ157" s="29"/>
      <c r="AK157" s="29"/>
      <c r="AL157" s="29"/>
      <c r="AM157" s="29"/>
      <c r="AN157" s="29"/>
      <c r="AO157" s="29"/>
      <c r="AP157" s="29"/>
      <c r="AQ157" s="29"/>
      <c r="AR157" s="29"/>
      <c r="AS157" s="29"/>
      <c r="AT157" s="8"/>
      <c r="AU157" s="8"/>
      <c r="AV157" s="8"/>
      <c r="AW157" s="8"/>
    </row>
    <row r="158" spans="1:49" s="14" customFormat="1" ht="12" customHeight="1">
      <c r="A158" s="4" t="str">
        <f>Totals!A158</f>
        <v>Jose</v>
      </c>
      <c r="B158" s="4" t="str">
        <f>Totals!B158</f>
        <v>Soldevilla</v>
      </c>
      <c r="C158" s="5">
        <f t="shared" si="12"/>
        <v>0</v>
      </c>
      <c r="D158" s="5">
        <f t="shared" si="13"/>
        <v>0</v>
      </c>
      <c r="E158" s="9">
        <f t="shared" si="14"/>
        <v>0</v>
      </c>
      <c r="F158" s="9">
        <f t="shared" si="15"/>
        <v>0</v>
      </c>
      <c r="G158" s="38">
        <f t="shared" si="16"/>
      </c>
      <c r="H158" s="11">
        <f t="shared" si="17"/>
      </c>
      <c r="I158" s="8"/>
      <c r="J158" s="8"/>
      <c r="K158" s="8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9"/>
      <c r="AJ158" s="29"/>
      <c r="AK158" s="29"/>
      <c r="AL158" s="29"/>
      <c r="AM158" s="29"/>
      <c r="AN158" s="29"/>
      <c r="AO158" s="29"/>
      <c r="AP158" s="29"/>
      <c r="AQ158" s="29"/>
      <c r="AR158" s="29"/>
      <c r="AS158" s="29"/>
      <c r="AT158" s="8"/>
      <c r="AU158" s="8"/>
      <c r="AV158" s="8"/>
      <c r="AW158" s="8"/>
    </row>
    <row r="159" spans="1:49" s="14" customFormat="1" ht="12" customHeight="1">
      <c r="A159" s="4" t="str">
        <f>Totals!A159</f>
        <v>Edwin</v>
      </c>
      <c r="B159" s="4" t="str">
        <f>Totals!B159</f>
        <v>Spector</v>
      </c>
      <c r="C159" s="5">
        <f t="shared" si="12"/>
        <v>0</v>
      </c>
      <c r="D159" s="5">
        <f t="shared" si="13"/>
        <v>0</v>
      </c>
      <c r="E159" s="9">
        <f t="shared" si="14"/>
        <v>0</v>
      </c>
      <c r="F159" s="9">
        <f t="shared" si="15"/>
        <v>0</v>
      </c>
      <c r="G159" s="38">
        <f t="shared" si="16"/>
      </c>
      <c r="H159" s="11">
        <f t="shared" si="17"/>
      </c>
      <c r="I159" s="8"/>
      <c r="J159" s="8"/>
      <c r="K159" s="8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  <c r="AH159" s="29"/>
      <c r="AI159" s="29"/>
      <c r="AJ159" s="29"/>
      <c r="AK159" s="29"/>
      <c r="AL159" s="29"/>
      <c r="AM159" s="29"/>
      <c r="AN159" s="29"/>
      <c r="AO159" s="29"/>
      <c r="AP159" s="29"/>
      <c r="AQ159" s="29"/>
      <c r="AR159" s="29"/>
      <c r="AS159" s="29"/>
      <c r="AT159" s="8"/>
      <c r="AU159" s="8"/>
      <c r="AV159" s="8"/>
      <c r="AW159" s="8"/>
    </row>
    <row r="160" spans="1:49" s="14" customFormat="1" ht="12" customHeight="1">
      <c r="A160" s="4" t="str">
        <f>Totals!A160</f>
        <v>Olivier</v>
      </c>
      <c r="B160" s="4" t="str">
        <f>Totals!B160</f>
        <v>Staiger</v>
      </c>
      <c r="C160" s="5">
        <f t="shared" si="12"/>
        <v>0</v>
      </c>
      <c r="D160" s="5">
        <f t="shared" si="13"/>
        <v>0</v>
      </c>
      <c r="E160" s="9">
        <f t="shared" si="14"/>
        <v>0</v>
      </c>
      <c r="F160" s="9">
        <f t="shared" si="15"/>
        <v>0</v>
      </c>
      <c r="G160" s="38">
        <f t="shared" si="16"/>
      </c>
      <c r="H160" s="11">
        <f t="shared" si="17"/>
      </c>
      <c r="I160" s="8"/>
      <c r="J160" s="8"/>
      <c r="K160" s="8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29"/>
      <c r="AJ160" s="29"/>
      <c r="AK160" s="29"/>
      <c r="AL160" s="29"/>
      <c r="AM160" s="29"/>
      <c r="AN160" s="29"/>
      <c r="AO160" s="29"/>
      <c r="AP160" s="29"/>
      <c r="AQ160" s="29"/>
      <c r="AR160" s="29"/>
      <c r="AS160" s="29"/>
      <c r="AT160" s="8"/>
      <c r="AU160" s="8"/>
      <c r="AV160" s="8"/>
      <c r="AW160" s="8"/>
    </row>
    <row r="161" spans="1:49" s="14" customFormat="1" ht="12" customHeight="1">
      <c r="A161" s="4" t="str">
        <f>Totals!A161</f>
        <v>Robert</v>
      </c>
      <c r="B161" s="4" t="str">
        <f>Totals!B161</f>
        <v>Stephens</v>
      </c>
      <c r="C161" s="5">
        <f t="shared" si="12"/>
        <v>0</v>
      </c>
      <c r="D161" s="5">
        <f t="shared" si="13"/>
        <v>0</v>
      </c>
      <c r="E161" s="9">
        <f t="shared" si="14"/>
        <v>0</v>
      </c>
      <c r="F161" s="9">
        <f t="shared" si="15"/>
        <v>0</v>
      </c>
      <c r="G161" s="38">
        <f t="shared" si="16"/>
      </c>
      <c r="H161" s="11">
        <f t="shared" si="17"/>
      </c>
      <c r="I161" s="8"/>
      <c r="J161" s="8"/>
      <c r="K161" s="8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F161" s="29"/>
      <c r="AG161" s="29"/>
      <c r="AH161" s="29"/>
      <c r="AI161" s="29"/>
      <c r="AJ161" s="29"/>
      <c r="AK161" s="29"/>
      <c r="AL161" s="29"/>
      <c r="AM161" s="29"/>
      <c r="AN161" s="29"/>
      <c r="AO161" s="29"/>
      <c r="AP161" s="29"/>
      <c r="AQ161" s="29"/>
      <c r="AR161" s="29"/>
      <c r="AS161" s="29"/>
      <c r="AT161" s="8"/>
      <c r="AU161" s="8"/>
      <c r="AV161" s="8"/>
      <c r="AW161" s="8"/>
    </row>
    <row r="162" spans="1:49" s="14" customFormat="1" ht="12" customHeight="1">
      <c r="A162" s="4" t="str">
        <f>Totals!A162</f>
        <v>Larry</v>
      </c>
      <c r="B162" s="4" t="str">
        <f>Totals!B162</f>
        <v>Stevens</v>
      </c>
      <c r="C162" s="5">
        <f t="shared" si="12"/>
        <v>2</v>
      </c>
      <c r="D162" s="5">
        <f t="shared" si="13"/>
        <v>2</v>
      </c>
      <c r="E162" s="9">
        <f t="shared" si="14"/>
        <v>6.333333333333333</v>
      </c>
      <c r="F162" s="9">
        <f t="shared" si="15"/>
        <v>6.333333333333333</v>
      </c>
      <c r="G162" s="38">
        <f t="shared" si="16"/>
        <v>1</v>
      </c>
      <c r="H162" s="11">
        <f t="shared" si="17"/>
        <v>1</v>
      </c>
      <c r="I162" s="8"/>
      <c r="J162" s="8"/>
      <c r="K162" s="8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>
        <v>369</v>
      </c>
      <c r="X162" s="29"/>
      <c r="Y162" s="29"/>
      <c r="Z162" s="29"/>
      <c r="AA162" s="29"/>
      <c r="AB162" s="29"/>
      <c r="AC162" s="29"/>
      <c r="AD162" s="29"/>
      <c r="AE162" s="29">
        <v>11</v>
      </c>
      <c r="AF162" s="29"/>
      <c r="AG162" s="29"/>
      <c r="AH162" s="29"/>
      <c r="AI162" s="29"/>
      <c r="AJ162" s="29"/>
      <c r="AK162" s="29"/>
      <c r="AL162" s="29"/>
      <c r="AM162" s="29"/>
      <c r="AN162" s="29"/>
      <c r="AO162" s="29"/>
      <c r="AP162" s="29"/>
      <c r="AQ162" s="29"/>
      <c r="AR162" s="29"/>
      <c r="AS162" s="29"/>
      <c r="AT162" s="8"/>
      <c r="AU162" s="8"/>
      <c r="AV162" s="8"/>
      <c r="AW162" s="8"/>
    </row>
    <row r="163" spans="1:49" s="14" customFormat="1" ht="12" customHeight="1">
      <c r="A163" s="4" t="str">
        <f>Totals!A163</f>
        <v>Wolfgang</v>
      </c>
      <c r="B163" s="4" t="str">
        <f>Totals!B163</f>
        <v>Strickling</v>
      </c>
      <c r="C163" s="5">
        <f t="shared" si="12"/>
        <v>1</v>
      </c>
      <c r="D163" s="5">
        <f t="shared" si="13"/>
        <v>1</v>
      </c>
      <c r="E163" s="9">
        <f t="shared" si="14"/>
        <v>0.5</v>
      </c>
      <c r="F163" s="9">
        <f t="shared" si="15"/>
        <v>0.5</v>
      </c>
      <c r="G163" s="38">
        <f t="shared" si="16"/>
        <v>1</v>
      </c>
      <c r="H163" s="11">
        <f t="shared" si="17"/>
        <v>1</v>
      </c>
      <c r="I163" s="8"/>
      <c r="J163" s="8"/>
      <c r="K163" s="8"/>
      <c r="L163" s="29"/>
      <c r="M163" s="29"/>
      <c r="N163" s="29"/>
      <c r="O163" s="29">
        <v>30</v>
      </c>
      <c r="P163" s="29"/>
      <c r="Q163" s="29"/>
      <c r="R163" s="29"/>
      <c r="S163" s="29"/>
      <c r="T163" s="29"/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I163" s="29"/>
      <c r="AJ163" s="29"/>
      <c r="AK163" s="29"/>
      <c r="AL163" s="29"/>
      <c r="AM163" s="29"/>
      <c r="AN163" s="29"/>
      <c r="AO163" s="29"/>
      <c r="AP163" s="29"/>
      <c r="AQ163" s="29"/>
      <c r="AR163" s="29"/>
      <c r="AS163" s="29"/>
      <c r="AT163" s="8"/>
      <c r="AU163" s="8"/>
      <c r="AV163" s="8"/>
      <c r="AW163" s="8"/>
    </row>
    <row r="164" spans="1:49" s="14" customFormat="1" ht="12" customHeight="1">
      <c r="A164" s="4" t="str">
        <f>Totals!A164</f>
        <v>Babak</v>
      </c>
      <c r="B164" s="4" t="str">
        <f>Totals!B164</f>
        <v>Tafreshi</v>
      </c>
      <c r="C164" s="5">
        <f t="shared" si="12"/>
        <v>0</v>
      </c>
      <c r="D164" s="5">
        <f t="shared" si="13"/>
        <v>0</v>
      </c>
      <c r="E164" s="9">
        <f t="shared" si="14"/>
        <v>0</v>
      </c>
      <c r="F164" s="9">
        <f t="shared" si="15"/>
        <v>0</v>
      </c>
      <c r="G164" s="38">
        <f t="shared" si="16"/>
      </c>
      <c r="H164" s="11">
        <f t="shared" si="17"/>
      </c>
      <c r="I164" s="8"/>
      <c r="J164" s="8"/>
      <c r="K164" s="8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  <c r="AH164" s="29"/>
      <c r="AI164" s="29"/>
      <c r="AJ164" s="29"/>
      <c r="AK164" s="29"/>
      <c r="AL164" s="29"/>
      <c r="AM164" s="29"/>
      <c r="AN164" s="29"/>
      <c r="AO164" s="29"/>
      <c r="AP164" s="29"/>
      <c r="AQ164" s="29"/>
      <c r="AR164" s="29"/>
      <c r="AS164" s="29"/>
      <c r="AT164" s="8"/>
      <c r="AU164" s="8"/>
      <c r="AV164" s="8"/>
      <c r="AW164" s="8"/>
    </row>
    <row r="165" spans="1:49" s="14" customFormat="1" ht="12" customHeight="1">
      <c r="A165" s="4" t="str">
        <f>Totals!A165</f>
        <v>Tunc</v>
      </c>
      <c r="B165" s="4" t="str">
        <f>Totals!B165</f>
        <v>Tezel</v>
      </c>
      <c r="C165" s="5">
        <f t="shared" si="12"/>
        <v>1</v>
      </c>
      <c r="D165" s="5">
        <f t="shared" si="13"/>
        <v>1</v>
      </c>
      <c r="E165" s="9">
        <f t="shared" si="14"/>
        <v>4.1</v>
      </c>
      <c r="F165" s="9">
        <f t="shared" si="15"/>
        <v>4.1</v>
      </c>
      <c r="G165" s="38">
        <f t="shared" si="16"/>
        <v>1</v>
      </c>
      <c r="H165" s="11">
        <f t="shared" si="17"/>
        <v>1</v>
      </c>
      <c r="I165" s="8"/>
      <c r="J165" s="8"/>
      <c r="K165" s="8"/>
      <c r="L165" s="29"/>
      <c r="M165" s="29"/>
      <c r="N165" s="29"/>
      <c r="O165" s="29">
        <v>246</v>
      </c>
      <c r="P165" s="29"/>
      <c r="Q165" s="29"/>
      <c r="R165" s="29"/>
      <c r="S165" s="29"/>
      <c r="T165" s="29"/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F165" s="29"/>
      <c r="AG165" s="29"/>
      <c r="AH165" s="29"/>
      <c r="AI165" s="29"/>
      <c r="AJ165" s="29"/>
      <c r="AK165" s="29"/>
      <c r="AL165" s="29"/>
      <c r="AM165" s="29"/>
      <c r="AN165" s="29"/>
      <c r="AO165" s="29"/>
      <c r="AP165" s="29"/>
      <c r="AQ165" s="29"/>
      <c r="AR165" s="29"/>
      <c r="AS165" s="29"/>
      <c r="AT165" s="8"/>
      <c r="AU165" s="8"/>
      <c r="AV165" s="8"/>
      <c r="AW165" s="8"/>
    </row>
    <row r="166" spans="1:49" s="14" customFormat="1" ht="12" customHeight="1">
      <c r="A166" s="4" t="str">
        <f>Totals!A166</f>
        <v>Ted</v>
      </c>
      <c r="B166" s="4" t="str">
        <f>Totals!B166</f>
        <v>Thurgur</v>
      </c>
      <c r="C166" s="5">
        <f t="shared" si="12"/>
        <v>2</v>
      </c>
      <c r="D166" s="5">
        <f t="shared" si="13"/>
        <v>2</v>
      </c>
      <c r="E166" s="9">
        <f t="shared" si="14"/>
        <v>6.266666666666667</v>
      </c>
      <c r="F166" s="9">
        <f t="shared" si="15"/>
        <v>6.266666666666667</v>
      </c>
      <c r="G166" s="38">
        <f t="shared" si="16"/>
        <v>1</v>
      </c>
      <c r="H166" s="11">
        <f t="shared" si="17"/>
        <v>1</v>
      </c>
      <c r="I166" s="8"/>
      <c r="J166" s="8"/>
      <c r="K166" s="8"/>
      <c r="L166" s="29"/>
      <c r="M166" s="29"/>
      <c r="N166" s="29"/>
      <c r="O166" s="29">
        <v>251</v>
      </c>
      <c r="P166" s="29"/>
      <c r="Q166" s="29">
        <v>125</v>
      </c>
      <c r="R166" s="29"/>
      <c r="S166" s="29"/>
      <c r="T166" s="29"/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  <c r="AI166" s="29"/>
      <c r="AJ166" s="29"/>
      <c r="AK166" s="29"/>
      <c r="AL166" s="29"/>
      <c r="AM166" s="29"/>
      <c r="AN166" s="29"/>
      <c r="AO166" s="29"/>
      <c r="AP166" s="29"/>
      <c r="AQ166" s="29"/>
      <c r="AR166" s="29"/>
      <c r="AS166" s="29"/>
      <c r="AT166" s="8"/>
      <c r="AU166" s="8"/>
      <c r="AV166" s="8"/>
      <c r="AW166" s="8"/>
    </row>
    <row r="167" spans="1:49" s="14" customFormat="1" ht="12" customHeight="1">
      <c r="A167" s="4" t="str">
        <f>Totals!A167</f>
        <v>Peter</v>
      </c>
      <c r="B167" s="4" t="str">
        <f>Totals!B167</f>
        <v>Tiedt</v>
      </c>
      <c r="C167" s="5">
        <f t="shared" si="12"/>
        <v>0</v>
      </c>
      <c r="D167" s="5">
        <f t="shared" si="13"/>
        <v>0</v>
      </c>
      <c r="E167" s="9">
        <f t="shared" si="14"/>
        <v>0</v>
      </c>
      <c r="F167" s="9">
        <f t="shared" si="15"/>
        <v>0</v>
      </c>
      <c r="G167" s="38">
        <f t="shared" si="16"/>
      </c>
      <c r="H167" s="11">
        <f t="shared" si="17"/>
      </c>
      <c r="I167" s="8"/>
      <c r="J167" s="8"/>
      <c r="K167" s="8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  <c r="AI167" s="29"/>
      <c r="AJ167" s="29"/>
      <c r="AK167" s="29"/>
      <c r="AL167" s="29"/>
      <c r="AM167" s="29"/>
      <c r="AN167" s="29"/>
      <c r="AO167" s="29"/>
      <c r="AP167" s="29"/>
      <c r="AQ167" s="29"/>
      <c r="AR167" s="29"/>
      <c r="AS167" s="29"/>
      <c r="AT167" s="8"/>
      <c r="AU167" s="8"/>
      <c r="AV167" s="8"/>
      <c r="AW167" s="8"/>
    </row>
    <row r="168" spans="1:49" s="14" customFormat="1" ht="12" customHeight="1">
      <c r="A168" s="4" t="str">
        <f>Totals!A168</f>
        <v>Robert</v>
      </c>
      <c r="B168" s="4" t="str">
        <f>Totals!B168</f>
        <v>Todd</v>
      </c>
      <c r="C168" s="5">
        <f t="shared" si="12"/>
        <v>0</v>
      </c>
      <c r="D168" s="5">
        <f t="shared" si="13"/>
        <v>0</v>
      </c>
      <c r="E168" s="9">
        <f t="shared" si="14"/>
        <v>0</v>
      </c>
      <c r="F168" s="9">
        <f t="shared" si="15"/>
        <v>0</v>
      </c>
      <c r="G168" s="38">
        <f t="shared" si="16"/>
      </c>
      <c r="H168" s="11">
        <f t="shared" si="17"/>
      </c>
      <c r="I168" s="8"/>
      <c r="J168" s="8"/>
      <c r="K168" s="8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29"/>
      <c r="AJ168" s="29"/>
      <c r="AK168" s="29"/>
      <c r="AL168" s="29"/>
      <c r="AM168" s="29"/>
      <c r="AN168" s="29"/>
      <c r="AO168" s="29"/>
      <c r="AP168" s="29"/>
      <c r="AQ168" s="29"/>
      <c r="AR168" s="29"/>
      <c r="AS168" s="29"/>
      <c r="AT168" s="8"/>
      <c r="AU168" s="8"/>
      <c r="AV168" s="8"/>
      <c r="AW168" s="8"/>
    </row>
    <row r="169" spans="1:49" s="14" customFormat="1" ht="12" customHeight="1">
      <c r="A169" s="4" t="str">
        <f>Totals!A169</f>
        <v>Javier</v>
      </c>
      <c r="B169" s="4" t="str">
        <f>Totals!B169</f>
        <v>Torras</v>
      </c>
      <c r="C169" s="5">
        <f t="shared" si="12"/>
        <v>0</v>
      </c>
      <c r="D169" s="5">
        <f t="shared" si="13"/>
        <v>0</v>
      </c>
      <c r="E169" s="9">
        <f t="shared" si="14"/>
        <v>0</v>
      </c>
      <c r="F169" s="9">
        <f t="shared" si="15"/>
        <v>0</v>
      </c>
      <c r="G169" s="38">
        <f t="shared" si="16"/>
      </c>
      <c r="H169" s="11">
        <f t="shared" si="17"/>
      </c>
      <c r="I169" s="8"/>
      <c r="J169" s="8"/>
      <c r="K169" s="8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  <c r="AI169" s="29"/>
      <c r="AJ169" s="29"/>
      <c r="AK169" s="29"/>
      <c r="AL169" s="29"/>
      <c r="AM169" s="29"/>
      <c r="AN169" s="29"/>
      <c r="AO169" s="29"/>
      <c r="AP169" s="29"/>
      <c r="AQ169" s="29"/>
      <c r="AR169" s="29"/>
      <c r="AS169" s="29"/>
      <c r="AT169" s="8"/>
      <c r="AU169" s="8"/>
      <c r="AV169" s="8"/>
      <c r="AW169" s="8"/>
    </row>
    <row r="170" spans="1:49" s="14" customFormat="1" ht="12" customHeight="1">
      <c r="A170" s="4" t="str">
        <f>Totals!A170</f>
        <v>Anna</v>
      </c>
      <c r="B170" s="4" t="str">
        <f>Totals!B170</f>
        <v>Torrubiano</v>
      </c>
      <c r="C170" s="5">
        <f t="shared" si="12"/>
        <v>0</v>
      </c>
      <c r="D170" s="5">
        <f t="shared" si="13"/>
        <v>0</v>
      </c>
      <c r="E170" s="9">
        <f t="shared" si="14"/>
        <v>0</v>
      </c>
      <c r="F170" s="9">
        <f t="shared" si="15"/>
        <v>0</v>
      </c>
      <c r="G170" s="38">
        <f t="shared" si="16"/>
      </c>
      <c r="H170" s="11">
        <f t="shared" si="17"/>
      </c>
      <c r="I170" s="8"/>
      <c r="J170" s="8"/>
      <c r="K170" s="8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  <c r="AI170" s="29"/>
      <c r="AJ170" s="29"/>
      <c r="AK170" s="29"/>
      <c r="AL170" s="29"/>
      <c r="AM170" s="29"/>
      <c r="AN170" s="29"/>
      <c r="AO170" s="29"/>
      <c r="AP170" s="29"/>
      <c r="AQ170" s="29"/>
      <c r="AR170" s="29"/>
      <c r="AS170" s="29"/>
      <c r="AT170" s="8"/>
      <c r="AU170" s="8"/>
      <c r="AV170" s="8"/>
      <c r="AW170" s="8"/>
    </row>
    <row r="171" spans="1:49" s="14" customFormat="1" ht="12" customHeight="1">
      <c r="A171" s="4" t="str">
        <f>Totals!A171</f>
        <v>Esther</v>
      </c>
      <c r="B171" s="4" t="str">
        <f>Totals!B171</f>
        <v>Torrubiano</v>
      </c>
      <c r="C171" s="5">
        <f t="shared" si="12"/>
        <v>0</v>
      </c>
      <c r="D171" s="5">
        <f t="shared" si="13"/>
        <v>0</v>
      </c>
      <c r="E171" s="9">
        <f t="shared" si="14"/>
        <v>0</v>
      </c>
      <c r="F171" s="9">
        <f t="shared" si="15"/>
        <v>0</v>
      </c>
      <c r="G171" s="38">
        <f t="shared" si="16"/>
      </c>
      <c r="H171" s="11">
        <f t="shared" si="17"/>
      </c>
      <c r="I171" s="8"/>
      <c r="J171" s="8"/>
      <c r="K171" s="8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  <c r="AH171" s="29"/>
      <c r="AI171" s="29"/>
      <c r="AJ171" s="29"/>
      <c r="AK171" s="29"/>
      <c r="AL171" s="29"/>
      <c r="AM171" s="29"/>
      <c r="AN171" s="29"/>
      <c r="AO171" s="29"/>
      <c r="AP171" s="29"/>
      <c r="AQ171" s="29"/>
      <c r="AR171" s="29"/>
      <c r="AS171" s="29"/>
      <c r="AT171" s="8"/>
      <c r="AU171" s="8"/>
      <c r="AV171" s="8"/>
      <c r="AW171" s="8"/>
    </row>
    <row r="172" spans="1:49" s="14" customFormat="1" ht="12" customHeight="1">
      <c r="A172" s="4" t="str">
        <f>Totals!A172</f>
        <v>Geert</v>
      </c>
      <c r="B172" s="4" t="str">
        <f>Totals!B172</f>
        <v>Vandenbulcke</v>
      </c>
      <c r="C172" s="5">
        <f t="shared" si="12"/>
        <v>2</v>
      </c>
      <c r="D172" s="5">
        <f t="shared" si="13"/>
        <v>3</v>
      </c>
      <c r="E172" s="9">
        <f t="shared" si="14"/>
        <v>6.733333333333333</v>
      </c>
      <c r="F172" s="9">
        <f t="shared" si="15"/>
        <v>8.816666666666666</v>
      </c>
      <c r="G172" s="38">
        <f t="shared" si="16"/>
        <v>0.7637051039697543</v>
      </c>
      <c r="H172" s="11">
        <f t="shared" si="17"/>
        <v>0.6666666666666666</v>
      </c>
      <c r="I172" s="8"/>
      <c r="J172" s="8"/>
      <c r="K172" s="8"/>
      <c r="L172" s="29"/>
      <c r="M172" s="29"/>
      <c r="N172" s="29"/>
      <c r="O172" s="29">
        <v>102</v>
      </c>
      <c r="P172" s="29"/>
      <c r="Q172" s="29">
        <v>-125</v>
      </c>
      <c r="R172" s="29"/>
      <c r="S172" s="29"/>
      <c r="T172" s="29"/>
      <c r="U172" s="29"/>
      <c r="V172" s="29"/>
      <c r="W172" s="29">
        <v>302</v>
      </c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  <c r="AI172" s="29"/>
      <c r="AJ172" s="29"/>
      <c r="AK172" s="29"/>
      <c r="AL172" s="29"/>
      <c r="AM172" s="29"/>
      <c r="AN172" s="29"/>
      <c r="AO172" s="29"/>
      <c r="AP172" s="29"/>
      <c r="AQ172" s="29"/>
      <c r="AR172" s="29"/>
      <c r="AS172" s="29"/>
      <c r="AT172" s="8"/>
      <c r="AU172" s="8"/>
      <c r="AV172" s="8"/>
      <c r="AW172" s="8"/>
    </row>
    <row r="173" spans="1:49" s="14" customFormat="1" ht="12" customHeight="1">
      <c r="A173" s="4" t="str">
        <f>Totals!A173</f>
        <v>Jan</v>
      </c>
      <c r="B173" s="4" t="str">
        <f>Totals!B173</f>
        <v>Van de Giessen</v>
      </c>
      <c r="C173" s="5">
        <f t="shared" si="12"/>
        <v>0</v>
      </c>
      <c r="D173" s="5">
        <f t="shared" si="13"/>
        <v>0</v>
      </c>
      <c r="E173" s="9">
        <f t="shared" si="14"/>
        <v>0</v>
      </c>
      <c r="F173" s="9">
        <f t="shared" si="15"/>
        <v>0</v>
      </c>
      <c r="G173" s="38">
        <f t="shared" si="16"/>
      </c>
      <c r="H173" s="11">
        <f t="shared" si="17"/>
      </c>
      <c r="I173" s="8"/>
      <c r="J173" s="8"/>
      <c r="K173" s="8"/>
      <c r="L173" s="29"/>
      <c r="M173" s="29"/>
      <c r="N173" s="29"/>
      <c r="O173" s="29"/>
      <c r="P173" s="29"/>
      <c r="Q173" s="29"/>
      <c r="R173" s="29"/>
      <c r="S173" s="29"/>
      <c r="T173" s="29"/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H173" s="29"/>
      <c r="AI173" s="29"/>
      <c r="AJ173" s="29"/>
      <c r="AK173" s="29"/>
      <c r="AL173" s="29"/>
      <c r="AM173" s="29"/>
      <c r="AN173" s="29"/>
      <c r="AO173" s="29"/>
      <c r="AP173" s="29"/>
      <c r="AQ173" s="29"/>
      <c r="AR173" s="29"/>
      <c r="AS173" s="29"/>
      <c r="AT173" s="8"/>
      <c r="AU173" s="8"/>
      <c r="AV173" s="8"/>
      <c r="AW173" s="8"/>
    </row>
    <row r="174" spans="1:49" s="14" customFormat="1" ht="12" customHeight="1">
      <c r="A174" s="4" t="str">
        <f>Totals!A174</f>
        <v>Luc</v>
      </c>
      <c r="B174" s="4" t="str">
        <f>Totals!B174</f>
        <v>Van den Brempt</v>
      </c>
      <c r="C174" s="5">
        <f t="shared" si="12"/>
        <v>0</v>
      </c>
      <c r="D174" s="5">
        <f t="shared" si="13"/>
        <v>0</v>
      </c>
      <c r="E174" s="9">
        <f t="shared" si="14"/>
        <v>0</v>
      </c>
      <c r="F174" s="9">
        <f t="shared" si="15"/>
        <v>0</v>
      </c>
      <c r="G174" s="38">
        <f t="shared" si="16"/>
      </c>
      <c r="H174" s="11">
        <f t="shared" si="17"/>
      </c>
      <c r="I174" s="8"/>
      <c r="J174" s="8"/>
      <c r="K174" s="8"/>
      <c r="L174" s="29"/>
      <c r="M174" s="29"/>
      <c r="N174" s="29"/>
      <c r="O174" s="29"/>
      <c r="P174" s="29"/>
      <c r="Q174" s="29"/>
      <c r="R174" s="29"/>
      <c r="S174" s="29"/>
      <c r="T174" s="29"/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  <c r="AI174" s="29"/>
      <c r="AJ174" s="29"/>
      <c r="AK174" s="29"/>
      <c r="AL174" s="29"/>
      <c r="AM174" s="29"/>
      <c r="AN174" s="29"/>
      <c r="AO174" s="29"/>
      <c r="AP174" s="29"/>
      <c r="AQ174" s="29"/>
      <c r="AR174" s="29"/>
      <c r="AS174" s="29"/>
      <c r="AT174" s="8"/>
      <c r="AU174" s="8"/>
      <c r="AV174" s="8"/>
      <c r="AW174" s="8"/>
    </row>
    <row r="175" spans="1:49" s="14" customFormat="1" ht="12" customHeight="1">
      <c r="A175" s="4" t="str">
        <f>Totals!A175</f>
        <v>Koen</v>
      </c>
      <c r="B175" s="4" t="str">
        <f>Totals!B175</f>
        <v>van Gorp</v>
      </c>
      <c r="C175" s="5">
        <f t="shared" si="12"/>
        <v>1</v>
      </c>
      <c r="D175" s="5">
        <f t="shared" si="13"/>
        <v>1</v>
      </c>
      <c r="E175" s="9">
        <f t="shared" si="14"/>
        <v>4.166666666666667</v>
      </c>
      <c r="F175" s="9">
        <f t="shared" si="15"/>
        <v>4.166666666666667</v>
      </c>
      <c r="G175" s="38">
        <f t="shared" si="16"/>
        <v>1</v>
      </c>
      <c r="H175" s="11">
        <f t="shared" si="17"/>
        <v>1</v>
      </c>
      <c r="I175" s="8"/>
      <c r="J175" s="8"/>
      <c r="K175" s="8"/>
      <c r="L175" s="29"/>
      <c r="M175" s="29"/>
      <c r="N175" s="29"/>
      <c r="O175" s="29">
        <v>250</v>
      </c>
      <c r="P175" s="29"/>
      <c r="Q175" s="29"/>
      <c r="R175" s="29"/>
      <c r="S175" s="29"/>
      <c r="T175" s="29"/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29"/>
      <c r="AJ175" s="29"/>
      <c r="AK175" s="29"/>
      <c r="AL175" s="29"/>
      <c r="AM175" s="29"/>
      <c r="AN175" s="29"/>
      <c r="AO175" s="29"/>
      <c r="AP175" s="29"/>
      <c r="AQ175" s="29"/>
      <c r="AR175" s="29"/>
      <c r="AS175" s="29"/>
      <c r="AT175" s="8"/>
      <c r="AU175" s="8"/>
      <c r="AV175" s="8"/>
      <c r="AW175" s="8"/>
    </row>
    <row r="176" spans="1:49" s="14" customFormat="1" ht="12" customHeight="1">
      <c r="A176" s="4" t="str">
        <f>Totals!A176</f>
        <v>Didier</v>
      </c>
      <c r="B176" s="4" t="str">
        <f>Totals!B176</f>
        <v>Van Hellemont</v>
      </c>
      <c r="C176" s="5">
        <f t="shared" si="12"/>
        <v>0</v>
      </c>
      <c r="D176" s="5">
        <f t="shared" si="13"/>
        <v>0</v>
      </c>
      <c r="E176" s="9">
        <f t="shared" si="14"/>
        <v>0</v>
      </c>
      <c r="F176" s="9">
        <f t="shared" si="15"/>
        <v>0</v>
      </c>
      <c r="G176" s="38">
        <f t="shared" si="16"/>
      </c>
      <c r="H176" s="11">
        <f t="shared" si="17"/>
      </c>
      <c r="I176" s="8"/>
      <c r="J176" s="8"/>
      <c r="K176" s="8"/>
      <c r="L176" s="29"/>
      <c r="M176" s="29"/>
      <c r="N176" s="29"/>
      <c r="O176" s="29"/>
      <c r="P176" s="29"/>
      <c r="Q176" s="29"/>
      <c r="R176" s="29"/>
      <c r="S176" s="29"/>
      <c r="T176" s="29"/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29"/>
      <c r="AJ176" s="29"/>
      <c r="AK176" s="29"/>
      <c r="AL176" s="29"/>
      <c r="AM176" s="29"/>
      <c r="AN176" s="29"/>
      <c r="AO176" s="29"/>
      <c r="AP176" s="29"/>
      <c r="AQ176" s="29"/>
      <c r="AR176" s="29"/>
      <c r="AS176" s="29"/>
      <c r="AT176" s="8"/>
      <c r="AU176" s="8"/>
      <c r="AV176" s="8"/>
      <c r="AW176" s="8"/>
    </row>
    <row r="177" spans="1:49" s="14" customFormat="1" ht="12" customHeight="1">
      <c r="A177" s="4" t="str">
        <f>Totals!A177</f>
        <v>Bernie</v>
      </c>
      <c r="B177" s="4" t="str">
        <f>Totals!B177</f>
        <v>Verreau</v>
      </c>
      <c r="C177" s="5">
        <f t="shared" si="12"/>
        <v>0</v>
      </c>
      <c r="D177" s="5">
        <f t="shared" si="13"/>
        <v>0</v>
      </c>
      <c r="E177" s="9">
        <f t="shared" si="14"/>
        <v>0</v>
      </c>
      <c r="F177" s="9">
        <f t="shared" si="15"/>
        <v>0</v>
      </c>
      <c r="G177" s="38">
        <f t="shared" si="16"/>
      </c>
      <c r="H177" s="11">
        <f t="shared" si="17"/>
      </c>
      <c r="I177" s="8"/>
      <c r="J177" s="8"/>
      <c r="K177" s="8"/>
      <c r="L177" s="29"/>
      <c r="M177" s="29"/>
      <c r="N177" s="29"/>
      <c r="O177" s="29"/>
      <c r="P177" s="29"/>
      <c r="Q177" s="29"/>
      <c r="R177" s="29"/>
      <c r="S177" s="29"/>
      <c r="T177" s="29"/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  <c r="AG177" s="29"/>
      <c r="AH177" s="29"/>
      <c r="AI177" s="29"/>
      <c r="AJ177" s="29"/>
      <c r="AK177" s="29"/>
      <c r="AL177" s="29"/>
      <c r="AM177" s="29"/>
      <c r="AN177" s="29"/>
      <c r="AO177" s="29"/>
      <c r="AP177" s="29"/>
      <c r="AQ177" s="29"/>
      <c r="AR177" s="29"/>
      <c r="AS177" s="29"/>
      <c r="AT177" s="8"/>
      <c r="AU177" s="8"/>
      <c r="AV177" s="8"/>
      <c r="AW177" s="8"/>
    </row>
    <row r="178" spans="1:49" s="14" customFormat="1" ht="12" customHeight="1">
      <c r="A178" s="4" t="str">
        <f>Totals!A178</f>
        <v>Mark</v>
      </c>
      <c r="B178" s="4" t="str">
        <f>Totals!B178</f>
        <v>Vornhusen</v>
      </c>
      <c r="C178" s="5">
        <f t="shared" si="12"/>
        <v>1</v>
      </c>
      <c r="D178" s="5">
        <f t="shared" si="13"/>
        <v>1</v>
      </c>
      <c r="E178" s="9">
        <f t="shared" si="14"/>
        <v>4.166666666666667</v>
      </c>
      <c r="F178" s="9">
        <f t="shared" si="15"/>
        <v>4.166666666666667</v>
      </c>
      <c r="G178" s="38">
        <f t="shared" si="16"/>
        <v>1</v>
      </c>
      <c r="H178" s="11">
        <f t="shared" si="17"/>
        <v>1</v>
      </c>
      <c r="I178" s="8"/>
      <c r="J178" s="8"/>
      <c r="K178" s="8"/>
      <c r="L178" s="29"/>
      <c r="M178" s="29"/>
      <c r="N178" s="29"/>
      <c r="O178" s="29">
        <v>250</v>
      </c>
      <c r="P178" s="29"/>
      <c r="Q178" s="29"/>
      <c r="R178" s="29"/>
      <c r="S178" s="29"/>
      <c r="T178" s="29"/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F178" s="29"/>
      <c r="AG178" s="29"/>
      <c r="AH178" s="29"/>
      <c r="AI178" s="29"/>
      <c r="AJ178" s="29"/>
      <c r="AK178" s="29"/>
      <c r="AL178" s="29"/>
      <c r="AM178" s="29"/>
      <c r="AN178" s="29"/>
      <c r="AO178" s="29"/>
      <c r="AP178" s="29"/>
      <c r="AQ178" s="29"/>
      <c r="AR178" s="29"/>
      <c r="AS178" s="29"/>
      <c r="AT178" s="8"/>
      <c r="AU178" s="8"/>
      <c r="AV178" s="8"/>
      <c r="AW178" s="8"/>
    </row>
    <row r="179" spans="1:49" s="14" customFormat="1" ht="12" customHeight="1">
      <c r="A179" s="4" t="str">
        <f>Totals!A179</f>
        <v>Jeff</v>
      </c>
      <c r="B179" s="4" t="str">
        <f>Totals!B179</f>
        <v>Walters</v>
      </c>
      <c r="C179" s="5">
        <f t="shared" si="12"/>
        <v>0</v>
      </c>
      <c r="D179" s="5">
        <f t="shared" si="13"/>
        <v>0</v>
      </c>
      <c r="E179" s="9">
        <f t="shared" si="14"/>
        <v>0</v>
      </c>
      <c r="F179" s="9">
        <f t="shared" si="15"/>
        <v>0</v>
      </c>
      <c r="G179" s="38">
        <f t="shared" si="16"/>
      </c>
      <c r="H179" s="11">
        <f t="shared" si="17"/>
      </c>
      <c r="I179" s="8"/>
      <c r="J179" s="8"/>
      <c r="K179" s="8"/>
      <c r="L179" s="29"/>
      <c r="M179" s="29"/>
      <c r="N179" s="29"/>
      <c r="O179" s="29"/>
      <c r="P179" s="29"/>
      <c r="Q179" s="29"/>
      <c r="R179" s="29"/>
      <c r="S179" s="29"/>
      <c r="T179" s="29"/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F179" s="29"/>
      <c r="AG179" s="29"/>
      <c r="AH179" s="29"/>
      <c r="AI179" s="29"/>
      <c r="AJ179" s="29"/>
      <c r="AK179" s="29"/>
      <c r="AL179" s="29"/>
      <c r="AM179" s="29"/>
      <c r="AN179" s="29"/>
      <c r="AO179" s="29"/>
      <c r="AP179" s="29"/>
      <c r="AQ179" s="29"/>
      <c r="AR179" s="29"/>
      <c r="AS179" s="29"/>
      <c r="AT179" s="8"/>
      <c r="AU179" s="8"/>
      <c r="AV179" s="8"/>
      <c r="AW179" s="8"/>
    </row>
    <row r="180" spans="1:49" s="14" customFormat="1" ht="12" customHeight="1">
      <c r="A180" s="4" t="str">
        <f>Totals!A180</f>
        <v>Marc</v>
      </c>
      <c r="B180" s="4" t="str">
        <f>Totals!B180</f>
        <v>Weihrauch</v>
      </c>
      <c r="C180" s="5">
        <f t="shared" si="12"/>
        <v>0</v>
      </c>
      <c r="D180" s="5">
        <f t="shared" si="13"/>
        <v>0</v>
      </c>
      <c r="E180" s="9">
        <f t="shared" si="14"/>
        <v>0</v>
      </c>
      <c r="F180" s="9">
        <f t="shared" si="15"/>
        <v>0</v>
      </c>
      <c r="G180" s="38">
        <f t="shared" si="16"/>
      </c>
      <c r="H180" s="11">
        <f t="shared" si="17"/>
      </c>
      <c r="I180" s="8"/>
      <c r="J180" s="8"/>
      <c r="K180" s="8"/>
      <c r="L180" s="29"/>
      <c r="M180" s="29"/>
      <c r="N180" s="29"/>
      <c r="O180" s="29"/>
      <c r="P180" s="29"/>
      <c r="Q180" s="29"/>
      <c r="R180" s="29"/>
      <c r="S180" s="29"/>
      <c r="T180" s="29"/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F180" s="29"/>
      <c r="AG180" s="29"/>
      <c r="AH180" s="29"/>
      <c r="AI180" s="29"/>
      <c r="AJ180" s="29"/>
      <c r="AK180" s="29"/>
      <c r="AL180" s="29"/>
      <c r="AM180" s="29"/>
      <c r="AN180" s="29"/>
      <c r="AO180" s="29"/>
      <c r="AP180" s="29"/>
      <c r="AQ180" s="29"/>
      <c r="AR180" s="29"/>
      <c r="AS180" s="29"/>
      <c r="AT180" s="8"/>
      <c r="AU180" s="8"/>
      <c r="AV180" s="8"/>
      <c r="AW180" s="8"/>
    </row>
    <row r="181" spans="1:49" s="14" customFormat="1" ht="12" customHeight="1">
      <c r="A181" s="4" t="str">
        <f>Totals!A181</f>
        <v>Andrew</v>
      </c>
      <c r="B181" s="4" t="str">
        <f>Totals!B181</f>
        <v>White</v>
      </c>
      <c r="C181" s="5">
        <f t="shared" si="12"/>
        <v>1</v>
      </c>
      <c r="D181" s="5">
        <f t="shared" si="13"/>
        <v>1</v>
      </c>
      <c r="E181" s="9">
        <f t="shared" si="14"/>
        <v>0.26666666666666666</v>
      </c>
      <c r="F181" s="9">
        <f t="shared" si="15"/>
        <v>0.26666666666666666</v>
      </c>
      <c r="G181" s="38">
        <f t="shared" si="16"/>
        <v>1</v>
      </c>
      <c r="H181" s="11">
        <f t="shared" si="17"/>
        <v>1</v>
      </c>
      <c r="I181" s="8"/>
      <c r="J181" s="8"/>
      <c r="K181" s="8"/>
      <c r="L181" s="29"/>
      <c r="M181" s="29"/>
      <c r="N181" s="29"/>
      <c r="O181" s="29"/>
      <c r="P181" s="29">
        <v>16</v>
      </c>
      <c r="Q181" s="29"/>
      <c r="R181" s="29"/>
      <c r="S181" s="29"/>
      <c r="T181" s="29"/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F181" s="29"/>
      <c r="AG181" s="29"/>
      <c r="AH181" s="29"/>
      <c r="AI181" s="29"/>
      <c r="AJ181" s="29"/>
      <c r="AK181" s="29"/>
      <c r="AL181" s="29"/>
      <c r="AM181" s="29"/>
      <c r="AN181" s="29"/>
      <c r="AO181" s="29"/>
      <c r="AP181" s="29"/>
      <c r="AQ181" s="29"/>
      <c r="AR181" s="29"/>
      <c r="AS181" s="29"/>
      <c r="AT181" s="8"/>
      <c r="AU181" s="8"/>
      <c r="AV181" s="8"/>
      <c r="AW181" s="8"/>
    </row>
    <row r="182" spans="1:49" s="14" customFormat="1" ht="12" customHeight="1">
      <c r="A182" s="4" t="str">
        <f>Totals!A182</f>
        <v>Val</v>
      </c>
      <c r="B182" s="4" t="str">
        <f>Totals!B182</f>
        <v>White</v>
      </c>
      <c r="C182" s="5">
        <f t="shared" si="12"/>
        <v>1</v>
      </c>
      <c r="D182" s="5">
        <f t="shared" si="13"/>
        <v>1</v>
      </c>
      <c r="E182" s="9">
        <f t="shared" si="14"/>
        <v>0.26666666666666666</v>
      </c>
      <c r="F182" s="9">
        <f t="shared" si="15"/>
        <v>0.26666666666666666</v>
      </c>
      <c r="G182" s="38">
        <f t="shared" si="16"/>
        <v>1</v>
      </c>
      <c r="H182" s="11">
        <f t="shared" si="17"/>
        <v>1</v>
      </c>
      <c r="I182" s="8"/>
      <c r="J182" s="8"/>
      <c r="K182" s="8"/>
      <c r="L182" s="29"/>
      <c r="M182" s="29"/>
      <c r="N182" s="29"/>
      <c r="O182" s="29"/>
      <c r="P182" s="29">
        <v>16</v>
      </c>
      <c r="Q182" s="29"/>
      <c r="R182" s="29"/>
      <c r="S182" s="29"/>
      <c r="T182" s="29"/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F182" s="29"/>
      <c r="AG182" s="29"/>
      <c r="AH182" s="29"/>
      <c r="AI182" s="29"/>
      <c r="AJ182" s="29"/>
      <c r="AK182" s="29"/>
      <c r="AL182" s="29"/>
      <c r="AM182" s="29"/>
      <c r="AN182" s="29"/>
      <c r="AO182" s="29"/>
      <c r="AP182" s="29"/>
      <c r="AQ182" s="29"/>
      <c r="AR182" s="29"/>
      <c r="AS182" s="29"/>
      <c r="AT182" s="8"/>
      <c r="AU182" s="8"/>
      <c r="AV182" s="8"/>
      <c r="AW182" s="8"/>
    </row>
    <row r="183" spans="1:49" s="14" customFormat="1" ht="12" customHeight="1">
      <c r="A183" s="4" t="str">
        <f>Totals!A183</f>
        <v>Sheridan</v>
      </c>
      <c r="B183" s="4" t="str">
        <f>Totals!B183</f>
        <v>Williams</v>
      </c>
      <c r="C183" s="5">
        <f t="shared" si="12"/>
        <v>1</v>
      </c>
      <c r="D183" s="5">
        <f t="shared" si="13"/>
        <v>2</v>
      </c>
      <c r="E183" s="9">
        <f t="shared" si="14"/>
        <v>4.2</v>
      </c>
      <c r="F183" s="9">
        <f t="shared" si="15"/>
        <v>6.283333333333333</v>
      </c>
      <c r="G183" s="38">
        <f t="shared" si="16"/>
        <v>0.6684350132625995</v>
      </c>
      <c r="H183" s="11">
        <f t="shared" si="17"/>
        <v>0.5</v>
      </c>
      <c r="I183" s="8"/>
      <c r="J183" s="8"/>
      <c r="K183" s="8"/>
      <c r="L183" s="29"/>
      <c r="M183" s="29"/>
      <c r="N183" s="29"/>
      <c r="O183" s="29">
        <v>252</v>
      </c>
      <c r="P183" s="29"/>
      <c r="Q183" s="29">
        <v>-125</v>
      </c>
      <c r="R183" s="29"/>
      <c r="S183" s="29"/>
      <c r="T183" s="29"/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F183" s="29"/>
      <c r="AG183" s="29"/>
      <c r="AH183" s="29"/>
      <c r="AI183" s="29"/>
      <c r="AJ183" s="29"/>
      <c r="AK183" s="29"/>
      <c r="AL183" s="29"/>
      <c r="AM183" s="29"/>
      <c r="AN183" s="29"/>
      <c r="AO183" s="29"/>
      <c r="AP183" s="29"/>
      <c r="AQ183" s="29"/>
      <c r="AR183" s="29"/>
      <c r="AS183" s="29"/>
      <c r="AT183" s="8"/>
      <c r="AU183" s="8"/>
      <c r="AV183" s="8"/>
      <c r="AW183" s="8"/>
    </row>
    <row r="184" spans="1:49" s="14" customFormat="1" ht="12" customHeight="1">
      <c r="A184" s="4" t="str">
        <f>Totals!A184</f>
        <v>Michael</v>
      </c>
      <c r="B184" s="4" t="str">
        <f>Totals!B184</f>
        <v>Willis</v>
      </c>
      <c r="C184" s="5">
        <f t="shared" si="12"/>
        <v>0</v>
      </c>
      <c r="D184" s="5">
        <f t="shared" si="13"/>
        <v>0</v>
      </c>
      <c r="E184" s="9">
        <f t="shared" si="14"/>
        <v>0</v>
      </c>
      <c r="F184" s="9">
        <f t="shared" si="15"/>
        <v>0</v>
      </c>
      <c r="G184" s="38">
        <f t="shared" si="16"/>
      </c>
      <c r="H184" s="11">
        <f t="shared" si="17"/>
      </c>
      <c r="I184" s="8"/>
      <c r="J184" s="8"/>
      <c r="K184" s="8"/>
      <c r="L184" s="29"/>
      <c r="M184" s="29"/>
      <c r="N184" s="29"/>
      <c r="O184" s="29"/>
      <c r="P184" s="29"/>
      <c r="Q184" s="29"/>
      <c r="R184" s="29"/>
      <c r="S184" s="29"/>
      <c r="T184" s="29"/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F184" s="29"/>
      <c r="AG184" s="29"/>
      <c r="AH184" s="29"/>
      <c r="AI184" s="29"/>
      <c r="AJ184" s="29"/>
      <c r="AK184" s="29"/>
      <c r="AL184" s="29"/>
      <c r="AM184" s="29"/>
      <c r="AN184" s="29"/>
      <c r="AO184" s="29"/>
      <c r="AP184" s="29"/>
      <c r="AQ184" s="29"/>
      <c r="AR184" s="29"/>
      <c r="AS184" s="29"/>
      <c r="AT184" s="8"/>
      <c r="AU184" s="8"/>
      <c r="AV184" s="8"/>
      <c r="AW184" s="8"/>
    </row>
    <row r="185" spans="1:49" s="14" customFormat="1" ht="12" customHeight="1">
      <c r="A185" s="4" t="str">
        <f>Totals!A185</f>
        <v>Victor</v>
      </c>
      <c r="B185" s="4" t="str">
        <f>Totals!B185</f>
        <v>Winter</v>
      </c>
      <c r="C185" s="5">
        <f t="shared" si="12"/>
        <v>0</v>
      </c>
      <c r="D185" s="5">
        <f t="shared" si="13"/>
        <v>0</v>
      </c>
      <c r="E185" s="9">
        <f t="shared" si="14"/>
        <v>0</v>
      </c>
      <c r="F185" s="9">
        <f t="shared" si="15"/>
        <v>0</v>
      </c>
      <c r="G185" s="38">
        <f t="shared" si="16"/>
      </c>
      <c r="H185" s="11">
        <f t="shared" si="17"/>
      </c>
      <c r="I185" s="8"/>
      <c r="J185" s="8"/>
      <c r="K185" s="8"/>
      <c r="L185" s="29"/>
      <c r="M185" s="29"/>
      <c r="N185" s="29"/>
      <c r="O185" s="29"/>
      <c r="P185" s="29"/>
      <c r="Q185" s="29"/>
      <c r="R185" s="29"/>
      <c r="S185" s="29"/>
      <c r="T185" s="29"/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F185" s="29"/>
      <c r="AG185" s="29"/>
      <c r="AH185" s="29"/>
      <c r="AI185" s="29"/>
      <c r="AJ185" s="29"/>
      <c r="AK185" s="29"/>
      <c r="AL185" s="29"/>
      <c r="AM185" s="29"/>
      <c r="AN185" s="29"/>
      <c r="AO185" s="29"/>
      <c r="AP185" s="29"/>
      <c r="AQ185" s="29"/>
      <c r="AR185" s="29"/>
      <c r="AS185" s="29"/>
      <c r="AT185" s="8"/>
      <c r="AU185" s="8"/>
      <c r="AV185" s="8"/>
      <c r="AW185" s="8"/>
    </row>
    <row r="186" spans="1:49" s="14" customFormat="1" ht="12" customHeight="1">
      <c r="A186" s="4" t="str">
        <f>Totals!A186</f>
        <v>Mick</v>
      </c>
      <c r="B186" s="4" t="str">
        <f>Totals!B186</f>
        <v>Wolf</v>
      </c>
      <c r="C186" s="5">
        <f t="shared" si="12"/>
        <v>0</v>
      </c>
      <c r="D186" s="5">
        <f t="shared" si="13"/>
        <v>0</v>
      </c>
      <c r="E186" s="9">
        <f t="shared" si="14"/>
        <v>0</v>
      </c>
      <c r="F186" s="9">
        <f t="shared" si="15"/>
        <v>0</v>
      </c>
      <c r="G186" s="38">
        <f t="shared" si="16"/>
      </c>
      <c r="H186" s="11">
        <f t="shared" si="17"/>
      </c>
      <c r="I186" s="8"/>
      <c r="J186" s="8"/>
      <c r="K186" s="8"/>
      <c r="L186" s="29"/>
      <c r="M186" s="29"/>
      <c r="N186" s="29"/>
      <c r="O186" s="29"/>
      <c r="P186" s="29"/>
      <c r="Q186" s="29"/>
      <c r="R186" s="29"/>
      <c r="S186" s="29"/>
      <c r="T186" s="29"/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F186" s="29"/>
      <c r="AG186" s="29"/>
      <c r="AH186" s="29"/>
      <c r="AI186" s="29"/>
      <c r="AJ186" s="29"/>
      <c r="AK186" s="29"/>
      <c r="AL186" s="29"/>
      <c r="AM186" s="29"/>
      <c r="AN186" s="29"/>
      <c r="AO186" s="29"/>
      <c r="AP186" s="29"/>
      <c r="AQ186" s="29"/>
      <c r="AR186" s="29"/>
      <c r="AS186" s="29"/>
      <c r="AT186" s="8"/>
      <c r="AU186" s="8"/>
      <c r="AV186" s="8"/>
      <c r="AW186" s="8"/>
    </row>
    <row r="187" spans="1:49" s="14" customFormat="1" ht="12" customHeight="1">
      <c r="A187" s="4" t="str">
        <f>Totals!A187</f>
        <v>Evan</v>
      </c>
      <c r="B187" s="4" t="str">
        <f>Totals!B187</f>
        <v>Zucker</v>
      </c>
      <c r="C187" s="5">
        <f t="shared" si="12"/>
        <v>0</v>
      </c>
      <c r="D187" s="5">
        <f t="shared" si="13"/>
        <v>0</v>
      </c>
      <c r="E187" s="9">
        <f t="shared" si="14"/>
        <v>0</v>
      </c>
      <c r="F187" s="9">
        <f t="shared" si="15"/>
        <v>0</v>
      </c>
      <c r="G187" s="38">
        <f t="shared" si="16"/>
      </c>
      <c r="H187" s="11">
        <f t="shared" si="17"/>
      </c>
      <c r="I187" s="8"/>
      <c r="J187" s="8"/>
      <c r="K187" s="8"/>
      <c r="L187" s="29"/>
      <c r="M187" s="29"/>
      <c r="N187" s="29"/>
      <c r="O187" s="29"/>
      <c r="P187" s="29"/>
      <c r="Q187" s="29"/>
      <c r="R187" s="29"/>
      <c r="S187" s="29"/>
      <c r="T187" s="29"/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F187" s="29"/>
      <c r="AG187" s="29"/>
      <c r="AH187" s="29"/>
      <c r="AI187" s="29"/>
      <c r="AJ187" s="29"/>
      <c r="AK187" s="29"/>
      <c r="AL187" s="29"/>
      <c r="AM187" s="29"/>
      <c r="AN187" s="29"/>
      <c r="AO187" s="29"/>
      <c r="AP187" s="29"/>
      <c r="AQ187" s="29"/>
      <c r="AR187" s="29"/>
      <c r="AS187" s="29"/>
      <c r="AT187" s="8"/>
      <c r="AU187" s="8"/>
      <c r="AV187" s="8"/>
      <c r="AW187" s="8"/>
    </row>
    <row r="188" spans="1:49" s="3" customFormat="1" ht="12" customHeight="1">
      <c r="A188" s="19" t="s">
        <v>227</v>
      </c>
      <c r="B188" s="23" t="str">
        <f>Totals!B189</f>
        <v>Totals</v>
      </c>
      <c r="C188" s="5">
        <f>SUM(C7:C187)</f>
        <v>152</v>
      </c>
      <c r="D188" s="5">
        <f>SUM(D7:D187)</f>
        <v>179</v>
      </c>
      <c r="E188" s="9">
        <f>SUM(L188:AU188)/60</f>
        <v>420.4501666666667</v>
      </c>
      <c r="F188" s="9"/>
      <c r="G188" s="9"/>
      <c r="H188" s="22">
        <f>IF(D188&gt;0,C188/D188,"")</f>
        <v>0.8491620111731844</v>
      </c>
      <c r="I188" s="12"/>
      <c r="J188" s="12"/>
      <c r="K188" s="12">
        <f aca="true" t="shared" si="18" ref="K188:Q188">SUM(K7:K187)</f>
        <v>1770</v>
      </c>
      <c r="L188" s="12">
        <f t="shared" si="18"/>
        <v>666</v>
      </c>
      <c r="M188" s="12">
        <f t="shared" si="18"/>
        <v>109</v>
      </c>
      <c r="N188" s="12">
        <f t="shared" si="18"/>
        <v>1850</v>
      </c>
      <c r="O188" s="12">
        <f t="shared" si="18"/>
        <v>8528</v>
      </c>
      <c r="P188" s="12">
        <f t="shared" si="18"/>
        <v>126</v>
      </c>
      <c r="Q188" s="12">
        <f t="shared" si="18"/>
        <v>494</v>
      </c>
      <c r="R188" s="12">
        <f aca="true" t="shared" si="19" ref="R188:AS188">SUM(R7:R187)</f>
        <v>93.00999999999999</v>
      </c>
      <c r="S188" s="12">
        <f t="shared" si="19"/>
        <v>30</v>
      </c>
      <c r="T188" s="12">
        <f t="shared" si="19"/>
        <v>299</v>
      </c>
      <c r="U188" s="12">
        <f t="shared" si="19"/>
        <v>829</v>
      </c>
      <c r="V188" s="12">
        <f t="shared" si="19"/>
        <v>396</v>
      </c>
      <c r="W188" s="12">
        <f t="shared" si="19"/>
        <v>5768</v>
      </c>
      <c r="X188" s="12">
        <f t="shared" si="19"/>
        <v>3071</v>
      </c>
      <c r="Y188" s="12">
        <f t="shared" si="19"/>
        <v>347</v>
      </c>
      <c r="Z188" s="12">
        <f t="shared" si="19"/>
        <v>0</v>
      </c>
      <c r="AA188" s="12">
        <f t="shared" si="19"/>
        <v>-300</v>
      </c>
      <c r="AB188" s="12">
        <f t="shared" si="19"/>
        <v>230</v>
      </c>
      <c r="AC188" s="12">
        <f t="shared" si="19"/>
        <v>5</v>
      </c>
      <c r="AD188" s="12">
        <f t="shared" si="19"/>
        <v>0</v>
      </c>
      <c r="AE188" s="12">
        <f t="shared" si="19"/>
        <v>73</v>
      </c>
      <c r="AF188" s="12">
        <f t="shared" si="19"/>
        <v>216</v>
      </c>
      <c r="AG188" s="12">
        <f t="shared" si="19"/>
        <v>-50</v>
      </c>
      <c r="AH188" s="12">
        <f t="shared" si="19"/>
        <v>178</v>
      </c>
      <c r="AI188" s="12">
        <f t="shared" si="19"/>
        <v>0</v>
      </c>
      <c r="AJ188" s="12">
        <f t="shared" si="19"/>
        <v>396</v>
      </c>
      <c r="AK188" s="12">
        <f t="shared" si="19"/>
        <v>928</v>
      </c>
      <c r="AL188" s="12">
        <f t="shared" si="19"/>
        <v>944</v>
      </c>
      <c r="AM188" s="12">
        <f t="shared" si="19"/>
        <v>0</v>
      </c>
      <c r="AN188" s="12">
        <f t="shared" si="19"/>
        <v>0</v>
      </c>
      <c r="AO188" s="12">
        <f t="shared" si="19"/>
        <v>0</v>
      </c>
      <c r="AP188" s="12">
        <f t="shared" si="19"/>
        <v>0</v>
      </c>
      <c r="AQ188" s="12">
        <f t="shared" si="19"/>
        <v>0</v>
      </c>
      <c r="AR188" s="12">
        <f t="shared" si="19"/>
        <v>1</v>
      </c>
      <c r="AS188" s="12">
        <f t="shared" si="19"/>
        <v>0</v>
      </c>
      <c r="AT188" s="12"/>
      <c r="AU188" s="12"/>
      <c r="AV188" s="12"/>
      <c r="AW188" s="12"/>
    </row>
    <row r="189" spans="3:47" s="20" customFormat="1" ht="12" customHeight="1">
      <c r="C189" s="3" t="str">
        <f>C5</f>
        <v>S</v>
      </c>
      <c r="D189" s="3" t="str">
        <f aca="true" t="shared" si="20" ref="D189:AS189">D5</f>
        <v>A</v>
      </c>
      <c r="E189" s="3" t="str">
        <f t="shared" si="20"/>
        <v>Seen(m)</v>
      </c>
      <c r="F189" s="3"/>
      <c r="G189" s="3"/>
      <c r="H189" s="3" t="str">
        <f t="shared" si="20"/>
        <v>Year</v>
      </c>
      <c r="I189" s="12"/>
      <c r="J189" s="12"/>
      <c r="K189" s="3">
        <f>K5</f>
        <v>2010</v>
      </c>
      <c r="L189" s="3">
        <f t="shared" si="20"/>
        <v>2009</v>
      </c>
      <c r="M189" s="3">
        <f t="shared" si="20"/>
        <v>2008</v>
      </c>
      <c r="N189" s="3">
        <f>N5</f>
        <v>2006</v>
      </c>
      <c r="O189" s="3">
        <f>O5</f>
        <v>2005</v>
      </c>
      <c r="P189" s="3">
        <f>P5</f>
        <v>2005</v>
      </c>
      <c r="Q189" s="3">
        <f t="shared" si="20"/>
        <v>2003</v>
      </c>
      <c r="R189" s="3">
        <f t="shared" si="20"/>
        <v>2002</v>
      </c>
      <c r="S189" s="3">
        <f t="shared" si="20"/>
        <v>2001</v>
      </c>
      <c r="T189" s="3">
        <f t="shared" si="20"/>
        <v>1999</v>
      </c>
      <c r="U189" s="3">
        <f t="shared" si="20"/>
        <v>1998</v>
      </c>
      <c r="V189" s="3">
        <f t="shared" si="20"/>
        <v>1995</v>
      </c>
      <c r="W189" s="3">
        <f t="shared" si="20"/>
        <v>1994</v>
      </c>
      <c r="X189" s="3">
        <f t="shared" si="20"/>
        <v>1992</v>
      </c>
      <c r="Y189" s="3">
        <f t="shared" si="20"/>
        <v>1991</v>
      </c>
      <c r="Z189" s="3">
        <f t="shared" si="20"/>
        <v>1990</v>
      </c>
      <c r="AA189" s="3">
        <f t="shared" si="20"/>
        <v>1988</v>
      </c>
      <c r="AB189" s="3">
        <f t="shared" si="20"/>
        <v>1987</v>
      </c>
      <c r="AC189" s="3">
        <f t="shared" si="20"/>
        <v>1987</v>
      </c>
      <c r="AD189" s="3">
        <f t="shared" si="20"/>
        <v>1986</v>
      </c>
      <c r="AE189" s="3">
        <f t="shared" si="20"/>
        <v>1984</v>
      </c>
      <c r="AF189" s="3">
        <f t="shared" si="20"/>
        <v>1983</v>
      </c>
      <c r="AG189" s="3">
        <f t="shared" si="20"/>
        <v>1981</v>
      </c>
      <c r="AH189" s="3">
        <f t="shared" si="20"/>
        <v>1980</v>
      </c>
      <c r="AI189" s="3">
        <f t="shared" si="20"/>
        <v>1979</v>
      </c>
      <c r="AJ189" s="3">
        <f t="shared" si="20"/>
        <v>1977</v>
      </c>
      <c r="AK189" s="3">
        <f t="shared" si="20"/>
        <v>1976</v>
      </c>
      <c r="AL189" s="3">
        <f t="shared" si="20"/>
        <v>1973</v>
      </c>
      <c r="AM189" s="3">
        <f t="shared" si="20"/>
        <v>1973</v>
      </c>
      <c r="AN189" s="3">
        <f t="shared" si="20"/>
        <v>1972</v>
      </c>
      <c r="AO189" s="3">
        <f t="shared" si="20"/>
        <v>1970</v>
      </c>
      <c r="AP189" s="3">
        <f t="shared" si="20"/>
        <v>1969</v>
      </c>
      <c r="AQ189" s="3">
        <f t="shared" si="20"/>
        <v>1969</v>
      </c>
      <c r="AR189" s="3">
        <f t="shared" si="20"/>
        <v>1966</v>
      </c>
      <c r="AS189" s="3">
        <f t="shared" si="20"/>
        <v>1965</v>
      </c>
      <c r="AT189" s="3"/>
      <c r="AU189" s="3"/>
    </row>
    <row r="190" spans="9:45" ht="12.75">
      <c r="I190" s="21"/>
      <c r="J190" s="21"/>
      <c r="K190" s="3" t="str">
        <f>K4</f>
        <v>Jan</v>
      </c>
      <c r="L190" s="3" t="str">
        <f aca="true" t="shared" si="21" ref="L190:Q190">L4</f>
        <v>Jan</v>
      </c>
      <c r="M190" s="3" t="str">
        <f t="shared" si="21"/>
        <v>Feb</v>
      </c>
      <c r="N190" s="3" t="str">
        <f t="shared" si="21"/>
        <v>Sep</v>
      </c>
      <c r="O190" s="3" t="str">
        <f t="shared" si="21"/>
        <v>Oct</v>
      </c>
      <c r="P190" s="3" t="str">
        <f t="shared" si="21"/>
        <v>Apr</v>
      </c>
      <c r="Q190" s="3" t="str">
        <f t="shared" si="21"/>
        <v>May</v>
      </c>
      <c r="R190" s="3" t="str">
        <f aca="true" t="shared" si="22" ref="R190:AS190">R4</f>
        <v>Jun</v>
      </c>
      <c r="S190" s="3" t="str">
        <f t="shared" si="22"/>
        <v>Dec</v>
      </c>
      <c r="T190" s="3" t="str">
        <f t="shared" si="22"/>
        <v>Feb</v>
      </c>
      <c r="U190" s="3" t="str">
        <f t="shared" si="22"/>
        <v>Aug</v>
      </c>
      <c r="V190" s="3" t="str">
        <f t="shared" si="22"/>
        <v>Apr</v>
      </c>
      <c r="W190" s="3" t="str">
        <f t="shared" si="22"/>
        <v>May</v>
      </c>
      <c r="X190" s="3" t="str">
        <f t="shared" si="22"/>
        <v>Jan</v>
      </c>
      <c r="Y190" s="3" t="str">
        <f t="shared" si="22"/>
        <v>Jan</v>
      </c>
      <c r="Z190" s="3" t="str">
        <f t="shared" si="22"/>
        <v>Jan</v>
      </c>
      <c r="AA190" s="3" t="str">
        <f t="shared" si="22"/>
        <v>Sep</v>
      </c>
      <c r="AB190" s="3" t="str">
        <f t="shared" si="22"/>
        <v>Sep</v>
      </c>
      <c r="AC190" s="3" t="str">
        <f t="shared" si="22"/>
        <v>Mar</v>
      </c>
      <c r="AD190" s="3" t="str">
        <f t="shared" si="22"/>
        <v>Oct</v>
      </c>
      <c r="AE190" s="3" t="str">
        <f t="shared" si="22"/>
        <v>May</v>
      </c>
      <c r="AF190" s="3" t="str">
        <f t="shared" si="22"/>
        <v>Dec</v>
      </c>
      <c r="AG190" s="3" t="str">
        <f t="shared" si="22"/>
        <v>Feb</v>
      </c>
      <c r="AH190" s="3" t="str">
        <f t="shared" si="22"/>
        <v>Aug</v>
      </c>
      <c r="AI190" s="3" t="str">
        <f t="shared" si="22"/>
        <v>Aug</v>
      </c>
      <c r="AJ190" s="3" t="str">
        <f t="shared" si="22"/>
        <v>Apr</v>
      </c>
      <c r="AK190" s="3" t="str">
        <f t="shared" si="22"/>
        <v>Apr</v>
      </c>
      <c r="AL190" s="3" t="str">
        <f t="shared" si="22"/>
        <v>Dec</v>
      </c>
      <c r="AM190" s="3" t="str">
        <f t="shared" si="22"/>
        <v>Jan</v>
      </c>
      <c r="AN190" s="3" t="str">
        <f t="shared" si="22"/>
        <v>Jan</v>
      </c>
      <c r="AO190" s="3" t="str">
        <f t="shared" si="22"/>
        <v>Aug</v>
      </c>
      <c r="AP190" s="3" t="str">
        <f t="shared" si="22"/>
        <v>Sep</v>
      </c>
      <c r="AQ190" s="3" t="str">
        <f t="shared" si="22"/>
        <v>Mar</v>
      </c>
      <c r="AR190" s="3" t="str">
        <f t="shared" si="22"/>
        <v>May</v>
      </c>
      <c r="AS190" s="3" t="str">
        <f t="shared" si="22"/>
        <v>Nov</v>
      </c>
    </row>
    <row r="191" spans="9:10" ht="12.75">
      <c r="I191" s="21"/>
      <c r="J191" s="21"/>
    </row>
    <row r="192" spans="9:10" ht="12.75">
      <c r="I192" s="21"/>
      <c r="J192" s="21"/>
    </row>
    <row r="193" spans="9:10" ht="12.75">
      <c r="I193" s="21"/>
      <c r="J193" s="21"/>
    </row>
    <row r="194" spans="9:10" ht="12.75">
      <c r="I194" s="21"/>
      <c r="J194" s="21"/>
    </row>
    <row r="195" spans="9:10" ht="12.75">
      <c r="I195" s="21"/>
      <c r="J195" s="21"/>
    </row>
    <row r="196" spans="9:10" ht="12.75">
      <c r="I196" s="21"/>
      <c r="J196" s="21"/>
    </row>
    <row r="197" spans="9:10" ht="12.75">
      <c r="I197" s="21"/>
      <c r="J197" s="21"/>
    </row>
    <row r="198" spans="9:10" ht="12.75">
      <c r="I198" s="21"/>
      <c r="J198" s="21"/>
    </row>
    <row r="199" spans="9:10" ht="12.75">
      <c r="I199" s="21"/>
      <c r="J199" s="21"/>
    </row>
    <row r="200" spans="9:10" ht="12.75">
      <c r="I200" s="21"/>
      <c r="J200" s="21"/>
    </row>
    <row r="201" spans="9:10" ht="12.75">
      <c r="I201" s="21"/>
      <c r="J201" s="21"/>
    </row>
    <row r="202" spans="9:10" ht="12.75">
      <c r="I202" s="21"/>
      <c r="J202" s="21"/>
    </row>
    <row r="203" spans="9:10" ht="12.75">
      <c r="I203" s="21"/>
      <c r="J203" s="21"/>
    </row>
    <row r="204" spans="9:10" ht="12.75">
      <c r="I204" s="21"/>
      <c r="J204" s="21"/>
    </row>
    <row r="205" spans="9:10" ht="12.75">
      <c r="I205" s="21"/>
      <c r="J205" s="21"/>
    </row>
    <row r="206" spans="9:10" ht="12.75">
      <c r="I206" s="21"/>
      <c r="J206" s="21"/>
    </row>
    <row r="207" spans="9:10" ht="12.75">
      <c r="I207" s="21"/>
      <c r="J207" s="21"/>
    </row>
    <row r="208" spans="9:10" ht="12.75">
      <c r="I208" s="21"/>
      <c r="J208" s="21"/>
    </row>
    <row r="209" spans="9:10" ht="12.75">
      <c r="I209" s="21"/>
      <c r="J209" s="21"/>
    </row>
    <row r="210" spans="9:10" ht="12.75">
      <c r="I210" s="21"/>
      <c r="J210" s="21"/>
    </row>
    <row r="211" spans="9:10" ht="12.75">
      <c r="I211" s="21"/>
      <c r="J211" s="21"/>
    </row>
    <row r="212" spans="9:10" ht="12.75">
      <c r="I212" s="21"/>
      <c r="J212" s="21"/>
    </row>
    <row r="213" spans="9:10" ht="12.75">
      <c r="I213" s="21"/>
      <c r="J213" s="21"/>
    </row>
    <row r="214" spans="9:10" ht="12.75">
      <c r="I214" s="21"/>
      <c r="J214" s="21"/>
    </row>
    <row r="215" spans="9:10" ht="12.75">
      <c r="I215" s="21"/>
      <c r="J215" s="21"/>
    </row>
    <row r="216" spans="9:10" ht="12.75">
      <c r="I216" s="21"/>
      <c r="J216" s="21"/>
    </row>
    <row r="217" spans="9:10" ht="12.75">
      <c r="I217" s="21"/>
      <c r="J217" s="21"/>
    </row>
    <row r="218" spans="9:10" ht="12.75">
      <c r="I218" s="21"/>
      <c r="J218" s="21"/>
    </row>
    <row r="219" spans="9:10" ht="12.75">
      <c r="I219" s="21"/>
      <c r="J219" s="21"/>
    </row>
    <row r="220" spans="9:10" ht="12.75">
      <c r="I220" s="21"/>
      <c r="J220" s="21"/>
    </row>
    <row r="221" spans="9:10" ht="12.75">
      <c r="I221" s="21"/>
      <c r="J221" s="21"/>
    </row>
    <row r="222" spans="9:10" ht="12.75">
      <c r="I222" s="21"/>
      <c r="J222" s="21"/>
    </row>
    <row r="223" spans="9:10" ht="12.75">
      <c r="I223" s="21"/>
      <c r="J223" s="21"/>
    </row>
    <row r="224" spans="9:10" ht="12.75">
      <c r="I224" s="21"/>
      <c r="J224" s="21"/>
    </row>
    <row r="225" spans="9:10" ht="12.75">
      <c r="I225" s="21"/>
      <c r="J225" s="21"/>
    </row>
    <row r="226" spans="9:10" ht="12.75">
      <c r="I226" s="21"/>
      <c r="J226" s="21"/>
    </row>
    <row r="227" spans="9:10" ht="12.75">
      <c r="I227" s="21"/>
      <c r="J227" s="21"/>
    </row>
    <row r="228" spans="9:10" ht="12.75">
      <c r="I228" s="21"/>
      <c r="J228" s="21"/>
    </row>
    <row r="229" spans="9:10" ht="12.75">
      <c r="I229" s="21"/>
      <c r="J229" s="21"/>
    </row>
    <row r="230" spans="9:10" ht="12.75">
      <c r="I230" s="21"/>
      <c r="J230" s="21"/>
    </row>
    <row r="231" spans="9:10" ht="12.75">
      <c r="I231" s="21"/>
      <c r="J231" s="21"/>
    </row>
    <row r="232" spans="9:10" ht="12.75">
      <c r="I232" s="21"/>
      <c r="J232" s="21"/>
    </row>
    <row r="233" spans="9:10" ht="12.75">
      <c r="I233" s="21"/>
      <c r="J233" s="21"/>
    </row>
    <row r="234" spans="9:10" ht="12.75">
      <c r="I234" s="21"/>
      <c r="J234" s="21"/>
    </row>
    <row r="235" spans="9:10" ht="12.75">
      <c r="I235" s="21"/>
      <c r="J235" s="21"/>
    </row>
    <row r="236" spans="9:10" ht="12.75">
      <c r="I236" s="21"/>
      <c r="J236" s="21"/>
    </row>
    <row r="237" spans="9:10" ht="12.75">
      <c r="I237" s="21"/>
      <c r="J237" s="21"/>
    </row>
    <row r="238" spans="9:10" ht="12.75">
      <c r="I238" s="21"/>
      <c r="J238" s="21"/>
    </row>
    <row r="239" spans="9:10" ht="12.75">
      <c r="I239" s="21"/>
      <c r="J239" s="21"/>
    </row>
    <row r="240" spans="9:10" ht="12.75">
      <c r="I240" s="21"/>
      <c r="J240" s="21"/>
    </row>
    <row r="241" spans="9:10" ht="12.75">
      <c r="I241" s="21"/>
      <c r="J241" s="21"/>
    </row>
    <row r="242" spans="9:10" ht="12.75">
      <c r="I242" s="21"/>
      <c r="J242" s="21"/>
    </row>
    <row r="243" spans="9:10" ht="12.75">
      <c r="I243" s="21"/>
      <c r="J243" s="21"/>
    </row>
    <row r="244" spans="9:10" ht="12.75">
      <c r="I244" s="21"/>
      <c r="J244" s="21"/>
    </row>
    <row r="245" spans="9:10" ht="12.75">
      <c r="I245" s="21"/>
      <c r="J245" s="21"/>
    </row>
    <row r="246" spans="9:10" ht="12.75">
      <c r="I246" s="21"/>
      <c r="J246" s="21"/>
    </row>
    <row r="247" spans="9:10" ht="12.75">
      <c r="I247" s="21"/>
      <c r="J247" s="21"/>
    </row>
    <row r="248" spans="9:10" ht="12.75">
      <c r="I248" s="21"/>
      <c r="J248" s="21"/>
    </row>
    <row r="249" spans="9:10" ht="12.75">
      <c r="I249" s="21"/>
      <c r="J249" s="21"/>
    </row>
    <row r="250" spans="9:10" ht="12.75">
      <c r="I250" s="21"/>
      <c r="J250" s="21"/>
    </row>
    <row r="251" spans="9:10" ht="12.75">
      <c r="I251" s="21"/>
      <c r="J251" s="21"/>
    </row>
    <row r="252" spans="9:10" ht="12.75">
      <c r="I252" s="21"/>
      <c r="J252" s="21"/>
    </row>
    <row r="253" spans="9:10" ht="12.75">
      <c r="I253" s="21"/>
      <c r="J253" s="21"/>
    </row>
    <row r="254" spans="9:10" ht="12.75">
      <c r="I254" s="21"/>
      <c r="J254" s="21"/>
    </row>
    <row r="255" spans="9:10" ht="12.75">
      <c r="I255" s="21"/>
      <c r="J255" s="21"/>
    </row>
    <row r="256" spans="9:10" ht="12.75">
      <c r="I256" s="21"/>
      <c r="J256" s="21"/>
    </row>
    <row r="257" spans="9:10" ht="12.75">
      <c r="I257" s="21"/>
      <c r="J257" s="21"/>
    </row>
    <row r="258" spans="9:10" ht="12.75">
      <c r="I258" s="21"/>
      <c r="J258" s="21"/>
    </row>
    <row r="259" spans="9:10" ht="12.75">
      <c r="I259" s="21"/>
      <c r="J259" s="21"/>
    </row>
    <row r="260" spans="9:10" ht="12.75">
      <c r="I260" s="21"/>
      <c r="J260" s="21"/>
    </row>
    <row r="261" spans="9:10" ht="12.75">
      <c r="I261" s="21"/>
      <c r="J261" s="21"/>
    </row>
    <row r="262" spans="9:10" ht="12.75">
      <c r="I262" s="21"/>
      <c r="J262" s="21"/>
    </row>
    <row r="263" spans="9:10" ht="12.75">
      <c r="I263" s="21"/>
      <c r="J263" s="21"/>
    </row>
    <row r="264" spans="9:10" ht="12.75">
      <c r="I264" s="21"/>
      <c r="J264" s="21"/>
    </row>
    <row r="265" spans="9:10" ht="12.75">
      <c r="I265" s="21"/>
      <c r="J265" s="21"/>
    </row>
    <row r="266" spans="9:10" ht="12.75">
      <c r="I266" s="21"/>
      <c r="J266" s="21"/>
    </row>
    <row r="267" spans="9:10" ht="12.75">
      <c r="I267" s="21"/>
      <c r="J267" s="21"/>
    </row>
    <row r="268" spans="9:10" ht="12.75">
      <c r="I268" s="21"/>
      <c r="J268" s="21"/>
    </row>
    <row r="269" spans="9:10" ht="12.75">
      <c r="I269" s="21"/>
      <c r="J269" s="21"/>
    </row>
    <row r="270" spans="9:10" ht="12.75">
      <c r="I270" s="21"/>
      <c r="J270" s="21"/>
    </row>
    <row r="271" spans="9:10" ht="12.75">
      <c r="I271" s="21"/>
      <c r="J271" s="21"/>
    </row>
    <row r="272" spans="9:10" ht="12.75">
      <c r="I272" s="21"/>
      <c r="J272" s="21"/>
    </row>
    <row r="273" spans="9:10" ht="12.75">
      <c r="I273" s="21"/>
      <c r="J273" s="21"/>
    </row>
    <row r="274" spans="9:10" ht="12.75">
      <c r="I274" s="21"/>
      <c r="J274" s="21"/>
    </row>
    <row r="275" spans="9:10" ht="12.75">
      <c r="I275" s="21"/>
      <c r="J275" s="21"/>
    </row>
    <row r="276" spans="9:10" ht="12.75">
      <c r="I276" s="21"/>
      <c r="J276" s="21"/>
    </row>
    <row r="277" spans="9:10" ht="12.75">
      <c r="I277" s="21"/>
      <c r="J277" s="21"/>
    </row>
    <row r="278" spans="9:10" ht="12.75">
      <c r="I278" s="21"/>
      <c r="J278" s="21"/>
    </row>
    <row r="279" spans="9:10" ht="12.75">
      <c r="I279" s="21"/>
      <c r="J279" s="21"/>
    </row>
    <row r="280" spans="9:10" ht="12.75">
      <c r="I280" s="21"/>
      <c r="J280" s="21"/>
    </row>
    <row r="281" spans="9:10" ht="12.75">
      <c r="I281" s="21"/>
      <c r="J281" s="21"/>
    </row>
    <row r="282" spans="9:10" ht="12.75">
      <c r="I282" s="21"/>
      <c r="J282" s="21"/>
    </row>
    <row r="283" spans="9:10" ht="12.75">
      <c r="I283" s="21"/>
      <c r="J283" s="21"/>
    </row>
    <row r="284" spans="9:10" ht="12.75">
      <c r="I284" s="21"/>
      <c r="J284" s="21"/>
    </row>
    <row r="285" spans="9:10" ht="12.75">
      <c r="I285" s="21"/>
      <c r="J285" s="21"/>
    </row>
    <row r="286" spans="9:10" ht="12.75">
      <c r="I286" s="21"/>
      <c r="J286" s="21"/>
    </row>
    <row r="287" spans="9:10" ht="12.75">
      <c r="I287" s="21"/>
      <c r="J287" s="21"/>
    </row>
    <row r="288" spans="9:10" ht="12.75">
      <c r="I288" s="21"/>
      <c r="J288" s="21"/>
    </row>
    <row r="289" spans="9:10" ht="12.75">
      <c r="I289" s="21"/>
      <c r="J289" s="21"/>
    </row>
    <row r="290" spans="9:10" ht="12.75">
      <c r="I290" s="21"/>
      <c r="J290" s="21"/>
    </row>
    <row r="291" spans="9:10" ht="12.75">
      <c r="I291" s="21"/>
      <c r="J291" s="21"/>
    </row>
    <row r="292" spans="9:10" ht="12.75">
      <c r="I292" s="21"/>
      <c r="J292" s="21"/>
    </row>
    <row r="293" spans="9:10" ht="12.75">
      <c r="I293" s="21"/>
      <c r="J293" s="21"/>
    </row>
    <row r="294" spans="9:10" ht="12.75">
      <c r="I294" s="21"/>
      <c r="J294" s="21"/>
    </row>
    <row r="295" spans="9:10" ht="12.75">
      <c r="I295" s="21"/>
      <c r="J295" s="21"/>
    </row>
    <row r="296" spans="9:10" ht="12.75">
      <c r="I296" s="21"/>
      <c r="J296" s="21"/>
    </row>
    <row r="297" spans="9:10" ht="12.75">
      <c r="I297" s="21"/>
      <c r="J297" s="21"/>
    </row>
    <row r="298" spans="9:10" ht="12.75">
      <c r="I298" s="21"/>
      <c r="J298" s="21"/>
    </row>
    <row r="299" spans="9:10" ht="12.75">
      <c r="I299" s="21"/>
      <c r="J299" s="21"/>
    </row>
    <row r="300" spans="9:10" ht="12.75">
      <c r="I300" s="21"/>
      <c r="J300" s="21"/>
    </row>
    <row r="301" spans="9:10" ht="12.75">
      <c r="I301" s="21"/>
      <c r="J301" s="21"/>
    </row>
    <row r="302" spans="9:10" ht="12.75">
      <c r="I302" s="21"/>
      <c r="J302" s="21"/>
    </row>
    <row r="303" spans="9:10" ht="12.75">
      <c r="I303" s="21"/>
      <c r="J303" s="21"/>
    </row>
    <row r="304" spans="9:10" ht="12.75">
      <c r="I304" s="21"/>
      <c r="J304" s="21"/>
    </row>
    <row r="305" spans="9:10" ht="12.75">
      <c r="I305" s="21"/>
      <c r="J305" s="21"/>
    </row>
    <row r="306" spans="9:10" ht="12.75">
      <c r="I306" s="21"/>
      <c r="J306" s="21"/>
    </row>
    <row r="307" spans="9:10" ht="12.75">
      <c r="I307" s="21"/>
      <c r="J307" s="21"/>
    </row>
    <row r="308" spans="9:10" ht="12.75">
      <c r="I308" s="21"/>
      <c r="J308" s="21"/>
    </row>
    <row r="309" spans="9:10" ht="12.75">
      <c r="I309" s="21"/>
      <c r="J309" s="21"/>
    </row>
    <row r="310" spans="9:10" ht="12.75">
      <c r="I310" s="21"/>
      <c r="J310" s="21"/>
    </row>
    <row r="311" spans="9:10" ht="12.75">
      <c r="I311" s="21"/>
      <c r="J311" s="21"/>
    </row>
    <row r="312" spans="9:10" ht="12.75">
      <c r="I312" s="21"/>
      <c r="J312" s="21"/>
    </row>
    <row r="313" spans="9:10" ht="12.75">
      <c r="I313" s="21"/>
      <c r="J313" s="21"/>
    </row>
    <row r="314" spans="9:10" ht="12.75">
      <c r="I314" s="21"/>
      <c r="J314" s="21"/>
    </row>
    <row r="315" spans="9:10" ht="12.75">
      <c r="I315" s="21"/>
      <c r="J315" s="21"/>
    </row>
    <row r="316" spans="9:10" ht="12.75">
      <c r="I316" s="21"/>
      <c r="J316" s="21"/>
    </row>
    <row r="317" spans="9:10" ht="12.75">
      <c r="I317" s="21"/>
      <c r="J317" s="21"/>
    </row>
    <row r="318" spans="9:10" ht="12.75">
      <c r="I318" s="21"/>
      <c r="J318" s="21"/>
    </row>
    <row r="319" spans="9:10" ht="12.75">
      <c r="I319" s="21"/>
      <c r="J319" s="21"/>
    </row>
    <row r="320" spans="9:10" ht="12.75">
      <c r="I320" s="21"/>
      <c r="J320" s="21"/>
    </row>
    <row r="321" spans="9:10" ht="12.75">
      <c r="I321" s="21"/>
      <c r="J321" s="21"/>
    </row>
    <row r="322" spans="9:10" ht="12.75">
      <c r="I322" s="21"/>
      <c r="J322" s="21"/>
    </row>
    <row r="323" spans="9:10" ht="12.75">
      <c r="I323" s="21"/>
      <c r="J323" s="21"/>
    </row>
    <row r="324" spans="9:10" ht="12.75">
      <c r="I324" s="21"/>
      <c r="J324" s="21"/>
    </row>
    <row r="325" spans="9:10" ht="12.75">
      <c r="I325" s="21"/>
      <c r="J325" s="21"/>
    </row>
    <row r="326" spans="9:10" ht="12.75">
      <c r="I326" s="21"/>
      <c r="J326" s="21"/>
    </row>
    <row r="327" spans="9:10" ht="12.75">
      <c r="I327" s="21"/>
      <c r="J327" s="21"/>
    </row>
    <row r="328" spans="9:10" ht="12.75">
      <c r="I328" s="21"/>
      <c r="J328" s="21"/>
    </row>
    <row r="329" spans="9:10" ht="12.75">
      <c r="I329" s="21"/>
      <c r="J329" s="21"/>
    </row>
    <row r="330" spans="9:10" ht="12.75">
      <c r="I330" s="21"/>
      <c r="J330" s="21"/>
    </row>
    <row r="331" spans="9:10" ht="12.75">
      <c r="I331" s="21"/>
      <c r="J331" s="21"/>
    </row>
    <row r="332" spans="9:10" ht="12.75">
      <c r="I332" s="21"/>
      <c r="J332" s="21"/>
    </row>
    <row r="333" spans="9:10" ht="12.75">
      <c r="I333" s="21"/>
      <c r="J333" s="21"/>
    </row>
    <row r="334" spans="9:10" ht="12.75">
      <c r="I334" s="21"/>
      <c r="J334" s="21"/>
    </row>
    <row r="335" spans="9:10" ht="12.75">
      <c r="I335" s="21"/>
      <c r="J335" s="21"/>
    </row>
    <row r="336" spans="9:10" ht="12.75">
      <c r="I336" s="21"/>
      <c r="J336" s="21"/>
    </row>
    <row r="337" spans="9:10" ht="12.75">
      <c r="I337" s="21"/>
      <c r="J337" s="21"/>
    </row>
    <row r="338" spans="9:10" ht="12.75">
      <c r="I338" s="21"/>
      <c r="J338" s="21"/>
    </row>
    <row r="339" spans="9:10" ht="12.75">
      <c r="I339" s="21"/>
      <c r="J339" s="21"/>
    </row>
    <row r="340" spans="9:10" ht="12.75">
      <c r="I340" s="21"/>
      <c r="J340" s="21"/>
    </row>
    <row r="341" spans="9:10" ht="12.75">
      <c r="I341" s="21"/>
      <c r="J341" s="21"/>
    </row>
    <row r="342" spans="9:10" ht="12.75">
      <c r="I342" s="21"/>
      <c r="J342" s="21"/>
    </row>
    <row r="343" spans="9:10" ht="12.75">
      <c r="I343" s="21"/>
      <c r="J343" s="21"/>
    </row>
    <row r="344" spans="9:10" ht="12.75">
      <c r="I344" s="21"/>
      <c r="J344" s="21"/>
    </row>
    <row r="345" spans="9:10" ht="12.75">
      <c r="I345" s="21"/>
      <c r="J345" s="21"/>
    </row>
    <row r="346" spans="9:10" ht="12.75">
      <c r="I346" s="21"/>
      <c r="J346" s="21"/>
    </row>
    <row r="347" spans="9:10" ht="12.75">
      <c r="I347" s="21"/>
      <c r="J347" s="21"/>
    </row>
    <row r="348" spans="9:10" ht="12.75">
      <c r="I348" s="21"/>
      <c r="J348" s="21"/>
    </row>
    <row r="349" spans="9:10" ht="12.75">
      <c r="I349" s="21"/>
      <c r="J349" s="21"/>
    </row>
    <row r="350" spans="9:10" ht="12.75">
      <c r="I350" s="21"/>
      <c r="J350" s="21"/>
    </row>
    <row r="351" spans="9:10" ht="12.75">
      <c r="I351" s="21"/>
      <c r="J351" s="21"/>
    </row>
    <row r="352" spans="9:10" ht="12.75">
      <c r="I352" s="21"/>
      <c r="J352" s="21"/>
    </row>
    <row r="353" spans="9:10" ht="12.75">
      <c r="I353" s="21"/>
      <c r="J353" s="21"/>
    </row>
    <row r="354" spans="9:10" ht="12.75">
      <c r="I354" s="21"/>
      <c r="J354" s="21"/>
    </row>
    <row r="355" spans="9:10" ht="12.75">
      <c r="I355" s="21"/>
      <c r="J355" s="21"/>
    </row>
    <row r="356" spans="9:10" ht="12.75">
      <c r="I356" s="21"/>
      <c r="J356" s="21"/>
    </row>
    <row r="357" spans="9:10" ht="12.75">
      <c r="I357" s="21"/>
      <c r="J357" s="21"/>
    </row>
    <row r="358" spans="9:10" ht="12.75">
      <c r="I358" s="21"/>
      <c r="J358" s="21"/>
    </row>
    <row r="359" spans="9:10" ht="12.75">
      <c r="I359" s="21"/>
      <c r="J359" s="21"/>
    </row>
    <row r="360" spans="9:10" ht="12.75">
      <c r="I360" s="21"/>
      <c r="J360" s="21"/>
    </row>
    <row r="361" spans="9:10" ht="12.75">
      <c r="I361" s="21"/>
      <c r="J361" s="21"/>
    </row>
    <row r="362" spans="9:10" ht="12.75">
      <c r="I362" s="21"/>
      <c r="J362" s="21"/>
    </row>
    <row r="363" spans="9:10" ht="12.75">
      <c r="I363" s="21"/>
      <c r="J363" s="21"/>
    </row>
    <row r="364" spans="9:10" ht="12.75">
      <c r="I364" s="21"/>
      <c r="J364" s="21"/>
    </row>
    <row r="365" spans="9:10" ht="12.75">
      <c r="I365" s="21"/>
      <c r="J365" s="21"/>
    </row>
    <row r="366" spans="9:10" ht="12.75">
      <c r="I366" s="21"/>
      <c r="J366" s="21"/>
    </row>
    <row r="367" spans="9:10" ht="12.75">
      <c r="I367" s="21"/>
      <c r="J367" s="21"/>
    </row>
    <row r="368" spans="9:10" ht="12.75">
      <c r="I368" s="21"/>
      <c r="J368" s="21"/>
    </row>
    <row r="369" spans="9:10" ht="12.75">
      <c r="I369" s="21"/>
      <c r="J369" s="21"/>
    </row>
    <row r="370" spans="9:10" ht="12.75">
      <c r="I370" s="21"/>
      <c r="J370" s="21"/>
    </row>
    <row r="371" spans="9:10" ht="12.75">
      <c r="I371" s="21"/>
      <c r="J371" s="21"/>
    </row>
    <row r="372" spans="9:10" ht="12.75">
      <c r="I372" s="21"/>
      <c r="J372" s="21"/>
    </row>
    <row r="373" spans="9:10" ht="12.75">
      <c r="I373" s="21"/>
      <c r="J373" s="21"/>
    </row>
    <row r="374" spans="9:10" ht="12.75">
      <c r="I374" s="21"/>
      <c r="J374" s="21"/>
    </row>
    <row r="375" spans="9:10" ht="12.75">
      <c r="I375" s="21"/>
      <c r="J375" s="21"/>
    </row>
    <row r="376" spans="9:10" ht="12.75">
      <c r="I376" s="21"/>
      <c r="J376" s="21"/>
    </row>
    <row r="377" spans="9:10" ht="12.75">
      <c r="I377" s="21"/>
      <c r="J377" s="21"/>
    </row>
    <row r="378" spans="9:10" ht="12.75">
      <c r="I378" s="21"/>
      <c r="J378" s="21"/>
    </row>
    <row r="379" spans="9:10" ht="12.75">
      <c r="I379" s="21"/>
      <c r="J379" s="21"/>
    </row>
    <row r="380" spans="9:10" ht="12.75">
      <c r="I380" s="21"/>
      <c r="J380" s="21"/>
    </row>
    <row r="381" spans="9:10" ht="12.75">
      <c r="I381" s="21"/>
      <c r="J381" s="21"/>
    </row>
    <row r="382" spans="9:10" ht="12.75">
      <c r="I382" s="21"/>
      <c r="J382" s="21"/>
    </row>
    <row r="383" spans="9:10" ht="12.75">
      <c r="I383" s="21"/>
      <c r="J383" s="21"/>
    </row>
    <row r="384" spans="9:10" ht="12.75">
      <c r="I384" s="21"/>
      <c r="J384" s="21"/>
    </row>
    <row r="385" spans="9:10" ht="12.75">
      <c r="I385" s="21"/>
      <c r="J385" s="21"/>
    </row>
    <row r="386" spans="9:10" ht="12.75">
      <c r="I386" s="21"/>
      <c r="J386" s="21"/>
    </row>
    <row r="387" spans="9:10" ht="12.75">
      <c r="I387" s="21"/>
      <c r="J387" s="21"/>
    </row>
    <row r="388" spans="9:10" ht="12.75">
      <c r="I388" s="21"/>
      <c r="J388" s="21"/>
    </row>
    <row r="389" spans="9:10" ht="12.75">
      <c r="I389" s="21"/>
      <c r="J389" s="21"/>
    </row>
    <row r="390" spans="9:10" ht="12.75">
      <c r="I390" s="21"/>
      <c r="J390" s="21"/>
    </row>
    <row r="391" spans="9:10" ht="12.75">
      <c r="I391" s="21"/>
      <c r="J391" s="21"/>
    </row>
    <row r="392" spans="9:10" ht="12.75">
      <c r="I392" s="21"/>
      <c r="J392" s="21"/>
    </row>
    <row r="393" spans="9:10" ht="12.75">
      <c r="I393" s="21"/>
      <c r="J393" s="21"/>
    </row>
    <row r="394" spans="9:10" ht="12.75">
      <c r="I394" s="21"/>
      <c r="J394" s="21"/>
    </row>
    <row r="395" spans="9:10" ht="12.75">
      <c r="I395" s="21"/>
      <c r="J395" s="21"/>
    </row>
    <row r="396" spans="9:10" ht="12.75">
      <c r="I396" s="21"/>
      <c r="J396" s="21"/>
    </row>
    <row r="397" spans="9:10" ht="12.75">
      <c r="I397" s="21"/>
      <c r="J397" s="21"/>
    </row>
    <row r="398" spans="9:10" ht="12.75">
      <c r="I398" s="21"/>
      <c r="J398" s="21"/>
    </row>
    <row r="399" spans="9:10" ht="12.75">
      <c r="I399" s="21"/>
      <c r="J399" s="21"/>
    </row>
    <row r="400" spans="9:10" ht="12.75">
      <c r="I400" s="21"/>
      <c r="J400" s="21"/>
    </row>
    <row r="401" spans="9:10" ht="12.75">
      <c r="I401" s="21"/>
      <c r="J401" s="21"/>
    </row>
    <row r="402" spans="9:10" ht="12.75">
      <c r="I402" s="21"/>
      <c r="J402" s="21"/>
    </row>
    <row r="403" spans="9:10" ht="12.75">
      <c r="I403" s="21"/>
      <c r="J403" s="21"/>
    </row>
    <row r="404" spans="9:10" ht="12.75">
      <c r="I404" s="21"/>
      <c r="J404" s="21"/>
    </row>
    <row r="405" spans="9:10" ht="12.75">
      <c r="I405" s="21"/>
      <c r="J405" s="21"/>
    </row>
    <row r="406" spans="9:10" ht="12.75">
      <c r="I406" s="21"/>
      <c r="J406" s="21"/>
    </row>
    <row r="407" spans="9:10" ht="12.75">
      <c r="I407" s="21"/>
      <c r="J407" s="21"/>
    </row>
    <row r="408" spans="9:10" ht="12.75">
      <c r="I408" s="21"/>
      <c r="J408" s="21"/>
    </row>
    <row r="409" spans="9:10" ht="12.75">
      <c r="I409" s="21"/>
      <c r="J409" s="21"/>
    </row>
    <row r="410" spans="9:10" ht="12.75">
      <c r="I410" s="21"/>
      <c r="J410" s="21"/>
    </row>
    <row r="411" spans="9:10" ht="12.75">
      <c r="I411" s="21"/>
      <c r="J411" s="21"/>
    </row>
    <row r="412" spans="9:10" ht="12.75">
      <c r="I412" s="21"/>
      <c r="J412" s="21"/>
    </row>
    <row r="413" spans="9:10" ht="12.75">
      <c r="I413" s="21"/>
      <c r="J413" s="21"/>
    </row>
    <row r="414" spans="9:10" ht="12.75">
      <c r="I414" s="21"/>
      <c r="J414" s="21"/>
    </row>
    <row r="415" spans="9:10" ht="12.75">
      <c r="I415" s="21"/>
      <c r="J415" s="21"/>
    </row>
    <row r="416" spans="9:10" ht="12.75">
      <c r="I416" s="21"/>
      <c r="J416" s="21"/>
    </row>
    <row r="417" spans="9:10" ht="12.75">
      <c r="I417" s="21"/>
      <c r="J417" s="21"/>
    </row>
    <row r="418" spans="9:10" ht="12.75">
      <c r="I418" s="21"/>
      <c r="J418" s="21"/>
    </row>
    <row r="419" spans="9:10" ht="12.75">
      <c r="I419" s="21"/>
      <c r="J419" s="21"/>
    </row>
    <row r="420" spans="9:10" ht="12.75">
      <c r="I420" s="21"/>
      <c r="J420" s="21"/>
    </row>
    <row r="421" spans="9:10" ht="12.75">
      <c r="I421" s="21"/>
      <c r="J421" s="21"/>
    </row>
    <row r="422" spans="9:10" ht="12.75">
      <c r="I422" s="21"/>
      <c r="J422" s="21"/>
    </row>
    <row r="423" spans="9:10" ht="12.75">
      <c r="I423" s="21"/>
      <c r="J423" s="21"/>
    </row>
    <row r="424" spans="9:10" ht="12.75">
      <c r="I424" s="21"/>
      <c r="J424" s="21"/>
    </row>
    <row r="425" spans="9:10" ht="12.75">
      <c r="I425" s="21"/>
      <c r="J425" s="21"/>
    </row>
    <row r="426" spans="9:10" ht="12.75">
      <c r="I426" s="21"/>
      <c r="J426" s="21"/>
    </row>
    <row r="427" spans="9:10" ht="12.75">
      <c r="I427" s="21"/>
      <c r="J427" s="21"/>
    </row>
    <row r="428" spans="9:10" ht="12.75">
      <c r="I428" s="21"/>
      <c r="J428" s="21"/>
    </row>
    <row r="429" spans="9:10" ht="12.75">
      <c r="I429" s="21"/>
      <c r="J429" s="21"/>
    </row>
    <row r="430" spans="9:10" ht="12.75">
      <c r="I430" s="21"/>
      <c r="J430" s="21"/>
    </row>
    <row r="431" spans="9:10" ht="12.75">
      <c r="I431" s="21"/>
      <c r="J431" s="21"/>
    </row>
    <row r="432" spans="9:10" ht="12.75">
      <c r="I432" s="21"/>
      <c r="J432" s="21"/>
    </row>
    <row r="433" spans="9:10" ht="12.75">
      <c r="I433" s="21"/>
      <c r="J433" s="21"/>
    </row>
    <row r="434" spans="9:10" ht="12.75">
      <c r="I434" s="21"/>
      <c r="J434" s="21"/>
    </row>
    <row r="435" spans="9:10" ht="12.75">
      <c r="I435" s="21"/>
      <c r="J435" s="21"/>
    </row>
    <row r="436" spans="9:10" ht="12.75">
      <c r="I436" s="21"/>
      <c r="J436" s="21"/>
    </row>
    <row r="437" spans="9:10" ht="12.75">
      <c r="I437" s="21"/>
      <c r="J437" s="21"/>
    </row>
    <row r="438" spans="9:10" ht="12.75">
      <c r="I438" s="21"/>
      <c r="J438" s="21"/>
    </row>
    <row r="439" spans="9:10" ht="12.75">
      <c r="I439" s="21"/>
      <c r="J439" s="21"/>
    </row>
    <row r="440" spans="9:10" ht="12.75">
      <c r="I440" s="21"/>
      <c r="J440" s="21"/>
    </row>
    <row r="441" spans="9:10" ht="12.75">
      <c r="I441" s="21"/>
      <c r="J441" s="21"/>
    </row>
    <row r="442" spans="9:10" ht="12.75">
      <c r="I442" s="21"/>
      <c r="J442" s="21"/>
    </row>
    <row r="443" spans="9:10" ht="12.75">
      <c r="I443" s="21"/>
      <c r="J443" s="21"/>
    </row>
    <row r="444" spans="9:10" ht="12.75">
      <c r="I444" s="21"/>
      <c r="J444" s="21"/>
    </row>
    <row r="445" spans="9:10" ht="12.75">
      <c r="I445" s="21"/>
      <c r="J445" s="21"/>
    </row>
    <row r="446" spans="9:10" ht="12.75">
      <c r="I446" s="21"/>
      <c r="J446" s="21"/>
    </row>
    <row r="447" spans="9:10" ht="12.75">
      <c r="I447" s="21"/>
      <c r="J447" s="21"/>
    </row>
    <row r="448" spans="9:10" ht="12.75">
      <c r="I448" s="21"/>
      <c r="J448" s="21"/>
    </row>
    <row r="449" spans="9:10" ht="12.75">
      <c r="I449" s="21"/>
      <c r="J449" s="21"/>
    </row>
    <row r="450" spans="9:10" ht="12.75">
      <c r="I450" s="21"/>
      <c r="J450" s="21"/>
    </row>
    <row r="451" spans="9:10" ht="12.75">
      <c r="I451" s="21"/>
      <c r="J451" s="21"/>
    </row>
    <row r="452" spans="9:10" ht="12.75">
      <c r="I452" s="21"/>
      <c r="J452" s="21"/>
    </row>
    <row r="453" spans="9:10" ht="12.75">
      <c r="I453" s="21"/>
      <c r="J453" s="21"/>
    </row>
    <row r="454" spans="9:10" ht="12.75">
      <c r="I454" s="21"/>
      <c r="J454" s="21"/>
    </row>
    <row r="455" spans="9:10" ht="12.75">
      <c r="I455" s="21"/>
      <c r="J455" s="21"/>
    </row>
    <row r="456" spans="9:10" ht="12.75">
      <c r="I456" s="21"/>
      <c r="J456" s="21"/>
    </row>
    <row r="457" spans="9:10" ht="12.75">
      <c r="I457" s="21"/>
      <c r="J457" s="21"/>
    </row>
    <row r="458" spans="9:10" ht="12.75">
      <c r="I458" s="21"/>
      <c r="J458" s="21"/>
    </row>
    <row r="459" spans="9:10" ht="12.75">
      <c r="I459" s="21"/>
      <c r="J459" s="21"/>
    </row>
    <row r="460" spans="9:10" ht="12.75">
      <c r="I460" s="21"/>
      <c r="J460" s="21"/>
    </row>
    <row r="461" spans="9:10" ht="12.75">
      <c r="I461" s="21"/>
      <c r="J461" s="21"/>
    </row>
    <row r="462" spans="9:10" ht="12.75">
      <c r="I462" s="21"/>
      <c r="J462" s="21"/>
    </row>
    <row r="463" spans="9:10" ht="12.75">
      <c r="I463" s="21"/>
      <c r="J463" s="21"/>
    </row>
    <row r="464" spans="9:10" ht="12.75">
      <c r="I464" s="21"/>
      <c r="J464" s="21"/>
    </row>
    <row r="465" spans="9:10" ht="12.75">
      <c r="I465" s="21"/>
      <c r="J465" s="21"/>
    </row>
    <row r="466" spans="9:10" ht="12.75">
      <c r="I466" s="21"/>
      <c r="J466" s="21"/>
    </row>
    <row r="467" spans="9:10" ht="12.75">
      <c r="I467" s="21"/>
      <c r="J467" s="21"/>
    </row>
    <row r="468" spans="9:10" ht="12.75">
      <c r="I468" s="21"/>
      <c r="J468" s="21"/>
    </row>
    <row r="469" spans="9:10" ht="12.75">
      <c r="I469" s="21"/>
      <c r="J469" s="21"/>
    </row>
    <row r="470" spans="9:10" ht="12.75">
      <c r="I470" s="21"/>
      <c r="J470" s="21"/>
    </row>
    <row r="471" spans="9:10" ht="12.75">
      <c r="I471" s="21"/>
      <c r="J471" s="21"/>
    </row>
    <row r="472" spans="9:10" ht="12.75">
      <c r="I472" s="21"/>
      <c r="J472" s="21"/>
    </row>
    <row r="473" spans="9:10" ht="12.75">
      <c r="I473" s="21"/>
      <c r="J473" s="21"/>
    </row>
    <row r="474" spans="9:10" ht="12.75">
      <c r="I474" s="21"/>
      <c r="J474" s="21"/>
    </row>
    <row r="475" spans="9:10" ht="12.75">
      <c r="I475" s="21"/>
      <c r="J475" s="21"/>
    </row>
    <row r="476" spans="9:10" ht="12.75">
      <c r="I476" s="21"/>
      <c r="J476" s="21"/>
    </row>
    <row r="477" spans="9:10" ht="12.75">
      <c r="I477" s="21"/>
      <c r="J477" s="21"/>
    </row>
    <row r="478" spans="9:10" ht="12.75">
      <c r="I478" s="21"/>
      <c r="J478" s="21"/>
    </row>
    <row r="479" spans="9:10" ht="12.75">
      <c r="I479" s="21"/>
      <c r="J479" s="21"/>
    </row>
    <row r="480" spans="9:10" ht="12.75">
      <c r="I480" s="21"/>
      <c r="J480" s="21"/>
    </row>
    <row r="481" spans="9:10" ht="12.75">
      <c r="I481" s="21"/>
      <c r="J481" s="21"/>
    </row>
    <row r="482" spans="9:10" ht="12.75">
      <c r="I482" s="21"/>
      <c r="J482" s="21"/>
    </row>
    <row r="483" spans="9:10" ht="12.75">
      <c r="I483" s="21"/>
      <c r="J483" s="21"/>
    </row>
    <row r="484" spans="9:10" ht="12.75">
      <c r="I484" s="21"/>
      <c r="J484" s="21"/>
    </row>
    <row r="485" spans="9:10" ht="12.75">
      <c r="I485" s="21"/>
      <c r="J485" s="21"/>
    </row>
    <row r="486" spans="9:10" ht="12.75">
      <c r="I486" s="21"/>
      <c r="J486" s="21"/>
    </row>
    <row r="487" spans="9:10" ht="12.75">
      <c r="I487" s="21"/>
      <c r="J487" s="21"/>
    </row>
    <row r="488" spans="9:10" ht="12.75">
      <c r="I488" s="21"/>
      <c r="J488" s="21"/>
    </row>
    <row r="489" spans="9:10" ht="12.75">
      <c r="I489" s="21"/>
      <c r="J489" s="21"/>
    </row>
    <row r="490" spans="9:10" ht="12.75">
      <c r="I490" s="21"/>
      <c r="J490" s="21"/>
    </row>
    <row r="491" spans="9:10" ht="12.75">
      <c r="I491" s="21"/>
      <c r="J491" s="21"/>
    </row>
    <row r="492" spans="9:10" ht="12.75">
      <c r="I492" s="21"/>
      <c r="J492" s="21"/>
    </row>
    <row r="493" spans="9:10" ht="12.75">
      <c r="I493" s="21"/>
      <c r="J493" s="21"/>
    </row>
    <row r="494" spans="9:10" ht="12.75">
      <c r="I494" s="21"/>
      <c r="J494" s="21"/>
    </row>
    <row r="495" spans="9:10" ht="12.75">
      <c r="I495" s="21"/>
      <c r="J495" s="21"/>
    </row>
    <row r="496" spans="9:10" ht="12.75">
      <c r="I496" s="21"/>
      <c r="J496" s="21"/>
    </row>
    <row r="497" spans="9:10" ht="12.75">
      <c r="I497" s="21"/>
      <c r="J497" s="21"/>
    </row>
    <row r="498" spans="9:10" ht="12.75">
      <c r="I498" s="21"/>
      <c r="J498" s="21"/>
    </row>
    <row r="499" spans="9:10" ht="12.75">
      <c r="I499" s="21"/>
      <c r="J499" s="21"/>
    </row>
    <row r="500" spans="9:10" ht="12.75">
      <c r="I500" s="21"/>
      <c r="J500" s="21"/>
    </row>
    <row r="501" spans="9:10" ht="12.75">
      <c r="I501" s="21"/>
      <c r="J501" s="21"/>
    </row>
    <row r="502" spans="9:10" ht="12.75">
      <c r="I502" s="21"/>
      <c r="J502" s="21"/>
    </row>
    <row r="503" spans="9:10" ht="12.75">
      <c r="I503" s="21"/>
      <c r="J503" s="21"/>
    </row>
    <row r="504" spans="9:10" ht="12.75">
      <c r="I504" s="21"/>
      <c r="J504" s="21"/>
    </row>
    <row r="505" spans="9:10" ht="12.75">
      <c r="I505" s="21"/>
      <c r="J505" s="21"/>
    </row>
    <row r="506" spans="9:10" ht="12.75">
      <c r="I506" s="21"/>
      <c r="J506" s="21"/>
    </row>
    <row r="507" spans="9:10" ht="12.75">
      <c r="I507" s="21"/>
      <c r="J507" s="21"/>
    </row>
    <row r="508" spans="9:10" ht="12.75">
      <c r="I508" s="21"/>
      <c r="J508" s="21"/>
    </row>
    <row r="509" spans="9:10" ht="12.75">
      <c r="I509" s="21"/>
      <c r="J509" s="21"/>
    </row>
    <row r="510" spans="9:10" ht="12.75">
      <c r="I510" s="21"/>
      <c r="J510" s="21"/>
    </row>
    <row r="511" spans="9:10" ht="12.75">
      <c r="I511" s="21"/>
      <c r="J511" s="21"/>
    </row>
    <row r="512" spans="9:10" ht="12.75">
      <c r="I512" s="21"/>
      <c r="J512" s="21"/>
    </row>
    <row r="513" spans="9:10" ht="12.75">
      <c r="I513" s="21"/>
      <c r="J513" s="21"/>
    </row>
    <row r="514" spans="9:10" ht="12.75">
      <c r="I514" s="21"/>
      <c r="J514" s="21"/>
    </row>
    <row r="515" spans="9:10" ht="12.75">
      <c r="I515" s="21"/>
      <c r="J515" s="21"/>
    </row>
    <row r="516" spans="9:10" ht="12.75">
      <c r="I516" s="21"/>
      <c r="J516" s="21"/>
    </row>
    <row r="517" spans="9:10" ht="12.75">
      <c r="I517" s="21"/>
      <c r="J517" s="21"/>
    </row>
    <row r="518" spans="9:10" ht="12.75">
      <c r="I518" s="21"/>
      <c r="J518" s="21"/>
    </row>
    <row r="519" spans="9:10" ht="12.75">
      <c r="I519" s="21"/>
      <c r="J519" s="21"/>
    </row>
    <row r="520" spans="9:10" ht="12.75">
      <c r="I520" s="21"/>
      <c r="J520" s="21"/>
    </row>
    <row r="521" spans="9:10" ht="12.75">
      <c r="I521" s="21"/>
      <c r="J521" s="21"/>
    </row>
    <row r="522" spans="9:10" ht="12.75">
      <c r="I522" s="21"/>
      <c r="J522" s="21"/>
    </row>
    <row r="523" spans="9:10" ht="12.75">
      <c r="I523" s="21"/>
      <c r="J523" s="21"/>
    </row>
    <row r="524" spans="9:10" ht="12.75">
      <c r="I524" s="21"/>
      <c r="J524" s="21"/>
    </row>
    <row r="525" spans="9:10" ht="12.75">
      <c r="I525" s="21"/>
      <c r="J525" s="21"/>
    </row>
    <row r="526" spans="9:10" ht="12.75">
      <c r="I526" s="21"/>
      <c r="J526" s="21"/>
    </row>
    <row r="527" spans="9:10" ht="12.75">
      <c r="I527" s="21"/>
      <c r="J527" s="21"/>
    </row>
    <row r="528" spans="9:10" ht="12.75">
      <c r="I528" s="21"/>
      <c r="J528" s="21"/>
    </row>
    <row r="529" spans="9:10" ht="12.75">
      <c r="I529" s="21"/>
      <c r="J529" s="21"/>
    </row>
    <row r="530" spans="9:10" ht="12.75">
      <c r="I530" s="21"/>
      <c r="J530" s="21"/>
    </row>
    <row r="531" spans="9:10" ht="12.75">
      <c r="I531" s="21"/>
      <c r="J531" s="21"/>
    </row>
    <row r="532" spans="9:10" ht="12.75">
      <c r="I532" s="21"/>
      <c r="J532" s="21"/>
    </row>
    <row r="533" spans="9:10" ht="12.75">
      <c r="I533" s="21"/>
      <c r="J533" s="21"/>
    </row>
    <row r="534" spans="9:10" ht="12.75">
      <c r="I534" s="21"/>
      <c r="J534" s="21"/>
    </row>
    <row r="535" spans="9:10" ht="12.75">
      <c r="I535" s="21"/>
      <c r="J535" s="21"/>
    </row>
    <row r="536" spans="9:10" ht="12.75">
      <c r="I536" s="21"/>
      <c r="J536" s="21"/>
    </row>
    <row r="537" spans="9:10" ht="12.75">
      <c r="I537" s="21"/>
      <c r="J537" s="21"/>
    </row>
    <row r="538" spans="9:10" ht="12.75">
      <c r="I538" s="21"/>
      <c r="J538" s="21"/>
    </row>
    <row r="539" spans="9:10" ht="12.75">
      <c r="I539" s="21"/>
      <c r="J539" s="21"/>
    </row>
    <row r="540" spans="9:10" ht="12.75">
      <c r="I540" s="21"/>
      <c r="J540" s="21"/>
    </row>
    <row r="541" spans="9:10" ht="12.75">
      <c r="I541" s="21"/>
      <c r="J541" s="21"/>
    </row>
    <row r="542" spans="9:10" ht="12.75">
      <c r="I542" s="21"/>
      <c r="J542" s="21"/>
    </row>
    <row r="543" spans="9:10" ht="12.75">
      <c r="I543" s="21"/>
      <c r="J543" s="21"/>
    </row>
    <row r="544" spans="9:10" ht="12.75">
      <c r="I544" s="21"/>
      <c r="J544" s="21"/>
    </row>
    <row r="545" spans="9:10" ht="12.75">
      <c r="I545" s="21"/>
      <c r="J545" s="21"/>
    </row>
    <row r="546" spans="9:10" ht="12.75">
      <c r="I546" s="21"/>
      <c r="J546" s="21"/>
    </row>
    <row r="547" spans="9:10" ht="12.75">
      <c r="I547" s="21"/>
      <c r="J547" s="21"/>
    </row>
    <row r="548" spans="9:10" ht="12.75">
      <c r="I548" s="21"/>
      <c r="J548" s="21"/>
    </row>
    <row r="549" spans="9:10" ht="12.75">
      <c r="I549" s="21"/>
      <c r="J549" s="21"/>
    </row>
    <row r="550" spans="9:10" ht="12.75">
      <c r="I550" s="21"/>
      <c r="J550" s="21"/>
    </row>
    <row r="551" spans="9:10" ht="12.75">
      <c r="I551" s="21"/>
      <c r="J551" s="21"/>
    </row>
    <row r="552" spans="9:10" ht="12.75">
      <c r="I552" s="21"/>
      <c r="J552" s="21"/>
    </row>
    <row r="553" spans="9:10" ht="12.75">
      <c r="I553" s="21"/>
      <c r="J553" s="21"/>
    </row>
    <row r="554" spans="9:10" ht="12.75">
      <c r="I554" s="21"/>
      <c r="J554" s="21"/>
    </row>
    <row r="555" spans="9:10" ht="12.75">
      <c r="I555" s="21"/>
      <c r="J555" s="21"/>
    </row>
    <row r="556" spans="9:10" ht="12.75">
      <c r="I556" s="21"/>
      <c r="J556" s="21"/>
    </row>
    <row r="557" spans="9:10" ht="12.75">
      <c r="I557" s="21"/>
      <c r="J557" s="21"/>
    </row>
    <row r="558" spans="9:10" ht="12.75">
      <c r="I558" s="21"/>
      <c r="J558" s="21"/>
    </row>
    <row r="559" spans="9:10" ht="12.75">
      <c r="I559" s="21"/>
      <c r="J559" s="21"/>
    </row>
    <row r="560" spans="9:10" ht="12.75">
      <c r="I560" s="21"/>
      <c r="J560" s="21"/>
    </row>
    <row r="561" spans="9:10" ht="12.75">
      <c r="I561" s="21"/>
      <c r="J561" s="21"/>
    </row>
    <row r="562" spans="9:10" ht="12.75">
      <c r="I562" s="21"/>
      <c r="J562" s="21"/>
    </row>
    <row r="563" spans="9:10" ht="12.75">
      <c r="I563" s="21"/>
      <c r="J563" s="21"/>
    </row>
    <row r="564" spans="9:10" ht="12.75">
      <c r="I564" s="21"/>
      <c r="J564" s="21"/>
    </row>
    <row r="565" spans="9:10" ht="12.75">
      <c r="I565" s="21"/>
      <c r="J565" s="21"/>
    </row>
    <row r="566" spans="9:10" ht="12.75">
      <c r="I566" s="21"/>
      <c r="J566" s="21"/>
    </row>
    <row r="567" spans="9:10" ht="12.75">
      <c r="I567" s="21"/>
      <c r="J567" s="21"/>
    </row>
    <row r="568" spans="9:10" ht="12.75">
      <c r="I568" s="21"/>
      <c r="J568" s="21"/>
    </row>
    <row r="569" spans="9:10" ht="12.75">
      <c r="I569" s="21"/>
      <c r="J569" s="21"/>
    </row>
    <row r="570" spans="9:10" ht="12.75">
      <c r="I570" s="21"/>
      <c r="J570" s="21"/>
    </row>
    <row r="571" spans="9:10" ht="12.75">
      <c r="I571" s="21"/>
      <c r="J571" s="21"/>
    </row>
    <row r="572" spans="9:10" ht="12.75">
      <c r="I572" s="21"/>
      <c r="J572" s="21"/>
    </row>
    <row r="573" spans="9:10" ht="12.75">
      <c r="I573" s="21"/>
      <c r="J573" s="21"/>
    </row>
    <row r="574" spans="9:10" ht="12.75">
      <c r="I574" s="21"/>
      <c r="J574" s="21"/>
    </row>
    <row r="575" spans="9:10" ht="12.75">
      <c r="I575" s="21"/>
      <c r="J575" s="21"/>
    </row>
    <row r="576" spans="9:10" ht="12.75">
      <c r="I576" s="21"/>
      <c r="J576" s="21"/>
    </row>
    <row r="577" spans="9:10" ht="12.75">
      <c r="I577" s="21"/>
      <c r="J577" s="21"/>
    </row>
    <row r="578" spans="9:10" ht="12.75">
      <c r="I578" s="21"/>
      <c r="J578" s="21"/>
    </row>
    <row r="579" spans="9:10" ht="12.75">
      <c r="I579" s="21"/>
      <c r="J579" s="21"/>
    </row>
    <row r="580" spans="9:10" ht="12.75">
      <c r="I580" s="21"/>
      <c r="J580" s="21"/>
    </row>
    <row r="581" spans="9:10" ht="12.75">
      <c r="I581" s="21"/>
      <c r="J581" s="21"/>
    </row>
    <row r="582" spans="9:10" ht="12.75">
      <c r="I582" s="21"/>
      <c r="J582" s="21"/>
    </row>
    <row r="583" spans="9:10" ht="12.75">
      <c r="I583" s="21"/>
      <c r="J583" s="21"/>
    </row>
    <row r="584" spans="9:10" ht="12.75">
      <c r="I584" s="21"/>
      <c r="J584" s="21"/>
    </row>
    <row r="585" spans="9:10" ht="12.75">
      <c r="I585" s="21"/>
      <c r="J585" s="21"/>
    </row>
    <row r="586" spans="9:10" ht="12.75">
      <c r="I586" s="21"/>
      <c r="J586" s="21"/>
    </row>
    <row r="587" spans="9:10" ht="12.75">
      <c r="I587" s="21"/>
      <c r="J587" s="21"/>
    </row>
    <row r="588" spans="9:10" ht="12.75">
      <c r="I588" s="21"/>
      <c r="J588" s="21"/>
    </row>
    <row r="589" spans="9:10" ht="12.75">
      <c r="I589" s="21"/>
      <c r="J589" s="21"/>
    </row>
    <row r="590" spans="9:10" ht="12.75">
      <c r="I590" s="21"/>
      <c r="J590" s="21"/>
    </row>
    <row r="591" spans="9:10" ht="12.75">
      <c r="I591" s="21"/>
      <c r="J591" s="21"/>
    </row>
    <row r="592" spans="9:10" ht="12.75">
      <c r="I592" s="21"/>
      <c r="J592" s="21"/>
    </row>
    <row r="593" spans="9:10" ht="12.75">
      <c r="I593" s="21"/>
      <c r="J593" s="21"/>
    </row>
    <row r="594" spans="9:10" ht="12.75">
      <c r="I594" s="21"/>
      <c r="J594" s="21"/>
    </row>
    <row r="595" spans="9:10" ht="12.75">
      <c r="I595" s="21"/>
      <c r="J595" s="21"/>
    </row>
    <row r="596" spans="9:10" ht="12.75">
      <c r="I596" s="21"/>
      <c r="J596" s="21"/>
    </row>
    <row r="597" spans="9:10" ht="12.75">
      <c r="I597" s="21"/>
      <c r="J597" s="21"/>
    </row>
    <row r="598" spans="9:10" ht="12.75">
      <c r="I598" s="21"/>
      <c r="J598" s="21"/>
    </row>
    <row r="599" spans="9:10" ht="12.75">
      <c r="I599" s="21"/>
      <c r="J599" s="21"/>
    </row>
    <row r="600" spans="9:10" ht="12.75">
      <c r="I600" s="21"/>
      <c r="J600" s="21"/>
    </row>
    <row r="601" spans="9:10" ht="12.75">
      <c r="I601" s="21"/>
      <c r="J601" s="21"/>
    </row>
    <row r="602" spans="9:10" ht="12.75">
      <c r="I602" s="21"/>
      <c r="J602" s="21"/>
    </row>
    <row r="603" spans="9:10" ht="12.75">
      <c r="I603" s="21"/>
      <c r="J603" s="21"/>
    </row>
    <row r="604" spans="9:10" ht="12.75">
      <c r="I604" s="21"/>
      <c r="J604" s="21"/>
    </row>
    <row r="605" spans="9:10" ht="12.75">
      <c r="I605" s="21"/>
      <c r="J605" s="21"/>
    </row>
    <row r="606" spans="9:10" ht="12.75">
      <c r="I606" s="21"/>
      <c r="J606" s="21"/>
    </row>
    <row r="607" spans="9:10" ht="12.75">
      <c r="I607" s="21"/>
      <c r="J607" s="21"/>
    </row>
    <row r="608" spans="9:10" ht="12.75">
      <c r="I608" s="21"/>
      <c r="J608" s="21"/>
    </row>
    <row r="609" spans="9:10" ht="12.75">
      <c r="I609" s="21"/>
      <c r="J609" s="21"/>
    </row>
    <row r="610" spans="9:10" ht="12.75">
      <c r="I610" s="21"/>
      <c r="J610" s="21"/>
    </row>
    <row r="611" spans="9:10" ht="12.75">
      <c r="I611" s="21"/>
      <c r="J611" s="21"/>
    </row>
    <row r="612" spans="9:10" ht="12.75">
      <c r="I612" s="21"/>
      <c r="J612" s="21"/>
    </row>
    <row r="613" spans="9:10" ht="12.75">
      <c r="I613" s="21"/>
      <c r="J613" s="21"/>
    </row>
    <row r="614" spans="9:10" ht="12.75">
      <c r="I614" s="21"/>
      <c r="J614" s="21"/>
    </row>
    <row r="615" spans="9:10" ht="12.75">
      <c r="I615" s="21"/>
      <c r="J615" s="21"/>
    </row>
    <row r="616" spans="9:10" ht="12.75">
      <c r="I616" s="21"/>
      <c r="J616" s="21"/>
    </row>
    <row r="617" spans="9:10" ht="12.75">
      <c r="I617" s="21"/>
      <c r="J617" s="21"/>
    </row>
    <row r="618" spans="9:10" ht="12.75">
      <c r="I618" s="21"/>
      <c r="J618" s="21"/>
    </row>
    <row r="619" spans="9:10" ht="12.75">
      <c r="I619" s="21"/>
      <c r="J619" s="21"/>
    </row>
    <row r="620" spans="9:10" ht="12.75">
      <c r="I620" s="21"/>
      <c r="J620" s="21"/>
    </row>
    <row r="621" spans="9:10" ht="12.75">
      <c r="I621" s="21"/>
      <c r="J621" s="21"/>
    </row>
    <row r="622" spans="9:10" ht="12.75">
      <c r="I622" s="21"/>
      <c r="J622" s="21"/>
    </row>
    <row r="623" spans="9:10" ht="12.75">
      <c r="I623" s="21"/>
      <c r="J623" s="21"/>
    </row>
    <row r="624" spans="9:10" ht="12.75">
      <c r="I624" s="21"/>
      <c r="J624" s="21"/>
    </row>
    <row r="625" spans="9:10" ht="12.75">
      <c r="I625" s="21"/>
      <c r="J625" s="21"/>
    </row>
    <row r="626" spans="9:10" ht="12.75">
      <c r="I626" s="21"/>
      <c r="J626" s="21"/>
    </row>
    <row r="627" spans="9:10" ht="12.75">
      <c r="I627" s="21"/>
      <c r="J627" s="21"/>
    </row>
    <row r="628" spans="9:10" ht="12.75">
      <c r="I628" s="21"/>
      <c r="J628" s="21"/>
    </row>
    <row r="629" spans="9:10" ht="12.75">
      <c r="I629" s="21"/>
      <c r="J629" s="21"/>
    </row>
    <row r="630" spans="9:10" ht="12.75">
      <c r="I630" s="21"/>
      <c r="J630" s="21"/>
    </row>
    <row r="631" spans="9:10" ht="12.75">
      <c r="I631" s="21"/>
      <c r="J631" s="21"/>
    </row>
    <row r="632" spans="9:10" ht="12.75">
      <c r="I632" s="21"/>
      <c r="J632" s="21"/>
    </row>
    <row r="633" spans="9:10" ht="12.75">
      <c r="I633" s="21"/>
      <c r="J633" s="21"/>
    </row>
    <row r="634" spans="9:10" ht="12.75">
      <c r="I634" s="21"/>
      <c r="J634" s="21"/>
    </row>
    <row r="635" spans="9:10" ht="12.75">
      <c r="I635" s="21"/>
      <c r="J635" s="21"/>
    </row>
    <row r="636" spans="9:10" ht="12.75">
      <c r="I636" s="21"/>
      <c r="J636" s="21"/>
    </row>
    <row r="637" spans="9:10" ht="12.75">
      <c r="I637" s="21"/>
      <c r="J637" s="21"/>
    </row>
    <row r="638" spans="9:10" ht="12.75">
      <c r="I638" s="21"/>
      <c r="J638" s="21"/>
    </row>
    <row r="639" spans="9:10" ht="12.75">
      <c r="I639" s="21"/>
      <c r="J639" s="21"/>
    </row>
    <row r="640" spans="9:10" ht="12.75">
      <c r="I640" s="21"/>
      <c r="J640" s="21"/>
    </row>
    <row r="641" spans="9:10" ht="12.75">
      <c r="I641" s="21"/>
      <c r="J641" s="21"/>
    </row>
    <row r="642" spans="9:10" ht="12.75">
      <c r="I642" s="21"/>
      <c r="J642" s="21"/>
    </row>
    <row r="643" spans="9:10" ht="12.75">
      <c r="I643" s="21"/>
      <c r="J643" s="21"/>
    </row>
    <row r="644" spans="9:10" ht="12.75">
      <c r="I644" s="21"/>
      <c r="J644" s="21"/>
    </row>
    <row r="645" spans="9:10" ht="12.75">
      <c r="I645" s="21"/>
      <c r="J645" s="21"/>
    </row>
    <row r="646" spans="9:10" ht="12.75">
      <c r="I646" s="21"/>
      <c r="J646" s="21"/>
    </row>
    <row r="647" spans="9:10" ht="12.75">
      <c r="I647" s="21"/>
      <c r="J647" s="21"/>
    </row>
    <row r="648" spans="9:10" ht="12.75">
      <c r="I648" s="21"/>
      <c r="J648" s="21"/>
    </row>
    <row r="649" spans="9:10" ht="12.75">
      <c r="I649" s="21"/>
      <c r="J649" s="21"/>
    </row>
    <row r="650" spans="9:10" ht="12.75">
      <c r="I650" s="21"/>
      <c r="J650" s="21"/>
    </row>
    <row r="651" spans="9:10" ht="12.75">
      <c r="I651" s="21"/>
      <c r="J651" s="21"/>
    </row>
    <row r="652" spans="9:10" ht="12.75">
      <c r="I652" s="21"/>
      <c r="J652" s="21"/>
    </row>
    <row r="653" spans="9:10" ht="12.75">
      <c r="I653" s="21"/>
      <c r="J653" s="21"/>
    </row>
    <row r="654" spans="9:10" ht="12.75">
      <c r="I654" s="21"/>
      <c r="J654" s="21"/>
    </row>
    <row r="655" spans="9:10" ht="12.75">
      <c r="I655" s="21"/>
      <c r="J655" s="21"/>
    </row>
    <row r="656" spans="9:10" ht="12.75">
      <c r="I656" s="21"/>
      <c r="J656" s="21"/>
    </row>
    <row r="657" spans="9:10" ht="12.75">
      <c r="I657" s="21"/>
      <c r="J657" s="21"/>
    </row>
    <row r="658" spans="9:10" ht="12.75">
      <c r="I658" s="21"/>
      <c r="J658" s="21"/>
    </row>
    <row r="659" spans="9:10" ht="12.75">
      <c r="I659" s="21"/>
      <c r="J659" s="21"/>
    </row>
    <row r="660" spans="9:10" ht="12.75">
      <c r="I660" s="21"/>
      <c r="J660" s="21"/>
    </row>
    <row r="661" spans="9:10" ht="12.75">
      <c r="I661" s="21"/>
      <c r="J661" s="21"/>
    </row>
    <row r="662" spans="9:10" ht="12.75">
      <c r="I662" s="21"/>
      <c r="J662" s="21"/>
    </row>
    <row r="663" spans="9:10" ht="12.75">
      <c r="I663" s="21"/>
      <c r="J663" s="21"/>
    </row>
    <row r="664" spans="9:10" ht="12.75">
      <c r="I664" s="21"/>
      <c r="J664" s="21"/>
    </row>
    <row r="665" spans="9:10" ht="12.75">
      <c r="I665" s="21"/>
      <c r="J665" s="21"/>
    </row>
    <row r="666" spans="9:10" ht="12.75">
      <c r="I666" s="21"/>
      <c r="J666" s="21"/>
    </row>
    <row r="667" spans="9:10" ht="12.75">
      <c r="I667" s="21"/>
      <c r="J667" s="21"/>
    </row>
    <row r="668" spans="9:10" ht="12.75">
      <c r="I668" s="21"/>
      <c r="J668" s="21"/>
    </row>
    <row r="669" spans="9:10" ht="12.75">
      <c r="I669" s="21"/>
      <c r="J669" s="21"/>
    </row>
    <row r="670" spans="9:10" ht="12.75">
      <c r="I670" s="21"/>
      <c r="J670" s="21"/>
    </row>
    <row r="671" spans="9:10" ht="12.75">
      <c r="I671" s="21"/>
      <c r="J671" s="21"/>
    </row>
    <row r="672" spans="9:10" ht="12.75">
      <c r="I672" s="21"/>
      <c r="J672" s="21"/>
    </row>
    <row r="673" spans="9:10" ht="12.75">
      <c r="I673" s="21"/>
      <c r="J673" s="21"/>
    </row>
    <row r="674" spans="9:10" ht="12.75">
      <c r="I674" s="21"/>
      <c r="J674" s="21"/>
    </row>
    <row r="675" spans="9:10" ht="12.75">
      <c r="I675" s="21"/>
      <c r="J675" s="21"/>
    </row>
    <row r="676" spans="9:10" ht="12.75">
      <c r="I676" s="21"/>
      <c r="J676" s="21"/>
    </row>
    <row r="677" spans="9:10" ht="12.75">
      <c r="I677" s="21"/>
      <c r="J677" s="21"/>
    </row>
    <row r="678" spans="9:10" ht="12.75">
      <c r="I678" s="21"/>
      <c r="J678" s="21"/>
    </row>
    <row r="679" spans="9:10" ht="12.75">
      <c r="I679" s="21"/>
      <c r="J679" s="21"/>
    </row>
    <row r="680" spans="9:10" ht="12.75">
      <c r="I680" s="21"/>
      <c r="J680" s="21"/>
    </row>
    <row r="681" spans="9:10" ht="12.75">
      <c r="I681" s="21"/>
      <c r="J681" s="21"/>
    </row>
    <row r="682" spans="9:10" ht="12.75">
      <c r="I682" s="21"/>
      <c r="J682" s="21"/>
    </row>
    <row r="683" spans="9:10" ht="12.75">
      <c r="I683" s="21"/>
      <c r="J683" s="21"/>
    </row>
    <row r="684" spans="9:10" ht="12.75">
      <c r="I684" s="21"/>
      <c r="J684" s="21"/>
    </row>
    <row r="685" spans="9:10" ht="12.75">
      <c r="I685" s="21"/>
      <c r="J685" s="21"/>
    </row>
    <row r="686" spans="9:10" ht="12.75">
      <c r="I686" s="21"/>
      <c r="J686" s="21"/>
    </row>
    <row r="687" spans="9:10" ht="12.75">
      <c r="I687" s="21"/>
      <c r="J687" s="21"/>
    </row>
    <row r="688" spans="9:10" ht="12.75">
      <c r="I688" s="21"/>
      <c r="J688" s="21"/>
    </row>
    <row r="689" spans="9:10" ht="12.75">
      <c r="I689" s="21"/>
      <c r="J689" s="21"/>
    </row>
    <row r="690" spans="9:10" ht="12.75">
      <c r="I690" s="21"/>
      <c r="J690" s="21"/>
    </row>
    <row r="691" spans="9:10" ht="12.75">
      <c r="I691" s="21"/>
      <c r="J691" s="21"/>
    </row>
    <row r="692" spans="9:10" ht="12.75">
      <c r="I692" s="21"/>
      <c r="J692" s="21"/>
    </row>
    <row r="693" spans="9:10" ht="12.75">
      <c r="I693" s="21"/>
      <c r="J693" s="21"/>
    </row>
    <row r="694" spans="9:10" ht="12.75">
      <c r="I694" s="21"/>
      <c r="J694" s="21"/>
    </row>
    <row r="695" spans="9:10" ht="12.75">
      <c r="I695" s="21"/>
      <c r="J695" s="21"/>
    </row>
    <row r="696" spans="9:10" ht="12.75">
      <c r="I696" s="21"/>
      <c r="J696" s="21"/>
    </row>
    <row r="697" spans="9:10" ht="12.75">
      <c r="I697" s="21"/>
      <c r="J697" s="21"/>
    </row>
    <row r="698" spans="9:10" ht="12.75">
      <c r="I698" s="21"/>
      <c r="J698" s="21"/>
    </row>
    <row r="699" spans="9:10" ht="12.75">
      <c r="I699" s="21"/>
      <c r="J699" s="21"/>
    </row>
    <row r="700" spans="9:10" ht="12.75">
      <c r="I700" s="21"/>
      <c r="J700" s="21"/>
    </row>
    <row r="701" spans="9:10" ht="12.75">
      <c r="I701" s="21"/>
      <c r="J701" s="21"/>
    </row>
    <row r="702" spans="9:10" ht="12.75">
      <c r="I702" s="21"/>
      <c r="J702" s="21"/>
    </row>
    <row r="703" spans="9:10" ht="12.75">
      <c r="I703" s="21"/>
      <c r="J703" s="21"/>
    </row>
    <row r="704" spans="9:10" ht="12.75">
      <c r="I704" s="21"/>
      <c r="J704" s="21"/>
    </row>
    <row r="705" spans="9:10" ht="12.75">
      <c r="I705" s="21"/>
      <c r="J705" s="21"/>
    </row>
    <row r="706" spans="9:10" ht="12.75">
      <c r="I706" s="21"/>
      <c r="J706" s="21"/>
    </row>
    <row r="707" spans="9:10" ht="12.75">
      <c r="I707" s="21"/>
      <c r="J707" s="21"/>
    </row>
    <row r="708" spans="9:10" ht="12.75">
      <c r="I708" s="21"/>
      <c r="J708" s="21"/>
    </row>
    <row r="709" spans="9:10" ht="12.75">
      <c r="I709" s="21"/>
      <c r="J709" s="21"/>
    </row>
    <row r="710" spans="9:10" ht="12.75">
      <c r="I710" s="21"/>
      <c r="J710" s="21"/>
    </row>
    <row r="711" spans="9:10" ht="12.75">
      <c r="I711" s="21"/>
      <c r="J711" s="21"/>
    </row>
    <row r="712" spans="9:10" ht="12.75">
      <c r="I712" s="21"/>
      <c r="J712" s="21"/>
    </row>
    <row r="713" spans="9:10" ht="12.75">
      <c r="I713" s="21"/>
      <c r="J713" s="21"/>
    </row>
    <row r="714" spans="9:10" ht="12.75">
      <c r="I714" s="21"/>
      <c r="J714" s="21"/>
    </row>
    <row r="715" spans="9:10" ht="12.75">
      <c r="I715" s="21"/>
      <c r="J715" s="21"/>
    </row>
    <row r="716" spans="9:10" ht="12.75">
      <c r="I716" s="21"/>
      <c r="J716" s="21"/>
    </row>
    <row r="717" spans="9:10" ht="12.75">
      <c r="I717" s="21"/>
      <c r="J717" s="21"/>
    </row>
    <row r="718" spans="9:10" ht="12.75">
      <c r="I718" s="21"/>
      <c r="J718" s="21"/>
    </row>
    <row r="719" spans="9:10" ht="12.75">
      <c r="I719" s="21"/>
      <c r="J719" s="21"/>
    </row>
    <row r="720" spans="9:10" ht="12.75">
      <c r="I720" s="21"/>
      <c r="J720" s="21"/>
    </row>
    <row r="721" spans="9:10" ht="12.75">
      <c r="I721" s="21"/>
      <c r="J721" s="21"/>
    </row>
    <row r="722" spans="9:10" ht="12.75">
      <c r="I722" s="21"/>
      <c r="J722" s="21"/>
    </row>
    <row r="723" spans="9:10" ht="12.75">
      <c r="I723" s="21"/>
      <c r="J723" s="21"/>
    </row>
    <row r="724" spans="9:10" ht="12.75">
      <c r="I724" s="21"/>
      <c r="J724" s="21"/>
    </row>
    <row r="725" spans="9:10" ht="12.75">
      <c r="I725" s="21"/>
      <c r="J725" s="21"/>
    </row>
    <row r="726" spans="9:10" ht="12.75">
      <c r="I726" s="21"/>
      <c r="J726" s="21"/>
    </row>
    <row r="727" spans="9:10" ht="12.75">
      <c r="I727" s="21"/>
      <c r="J727" s="21"/>
    </row>
    <row r="728" spans="9:10" ht="12.75">
      <c r="I728" s="21"/>
      <c r="J728" s="21"/>
    </row>
    <row r="729" spans="9:10" ht="12.75">
      <c r="I729" s="21"/>
      <c r="J729" s="21"/>
    </row>
    <row r="730" spans="9:10" ht="12.75">
      <c r="I730" s="21"/>
      <c r="J730" s="21"/>
    </row>
    <row r="731" spans="9:10" ht="12.75">
      <c r="I731" s="21"/>
      <c r="J731" s="21"/>
    </row>
    <row r="732" spans="9:10" ht="12.75">
      <c r="I732" s="21"/>
      <c r="J732" s="21"/>
    </row>
    <row r="733" spans="9:10" ht="12.75">
      <c r="I733" s="21"/>
      <c r="J733" s="21"/>
    </row>
    <row r="734" spans="9:10" ht="12.75">
      <c r="I734" s="21"/>
      <c r="J734" s="21"/>
    </row>
    <row r="735" spans="9:10" ht="12.75">
      <c r="I735" s="21"/>
      <c r="J735" s="21"/>
    </row>
    <row r="736" spans="9:10" ht="12.75">
      <c r="I736" s="21"/>
      <c r="J736" s="21"/>
    </row>
    <row r="737" spans="9:10" ht="12.75">
      <c r="I737" s="21"/>
      <c r="J737" s="21"/>
    </row>
    <row r="738" spans="9:10" ht="12.75">
      <c r="I738" s="21"/>
      <c r="J738" s="21"/>
    </row>
    <row r="739" spans="9:10" ht="12.75">
      <c r="I739" s="21"/>
      <c r="J739" s="21"/>
    </row>
    <row r="740" spans="9:10" ht="12.75">
      <c r="I740" s="21"/>
      <c r="J740" s="21"/>
    </row>
    <row r="741" spans="9:10" ht="12.75">
      <c r="I741" s="21"/>
      <c r="J741" s="21"/>
    </row>
    <row r="742" spans="9:10" ht="12.75">
      <c r="I742" s="21"/>
      <c r="J742" s="21"/>
    </row>
    <row r="743" spans="9:10" ht="12.75">
      <c r="I743" s="21"/>
      <c r="J743" s="21"/>
    </row>
    <row r="744" spans="9:10" ht="12.75">
      <c r="I744" s="21"/>
      <c r="J744" s="21"/>
    </row>
    <row r="745" spans="9:10" ht="12.75">
      <c r="I745" s="21"/>
      <c r="J745" s="21"/>
    </row>
    <row r="746" spans="9:10" ht="12.75">
      <c r="I746" s="21"/>
      <c r="J746" s="21"/>
    </row>
    <row r="747" spans="9:10" ht="12.75">
      <c r="I747" s="21"/>
      <c r="J747" s="21"/>
    </row>
    <row r="748" spans="9:10" ht="12.75">
      <c r="I748" s="21"/>
      <c r="J748" s="21"/>
    </row>
    <row r="749" spans="9:10" ht="12.75">
      <c r="I749" s="21"/>
      <c r="J749" s="21"/>
    </row>
    <row r="750" spans="9:10" ht="12.75">
      <c r="I750" s="21"/>
      <c r="J750" s="21"/>
    </row>
    <row r="751" spans="9:10" ht="12.75">
      <c r="I751" s="21"/>
      <c r="J751" s="21"/>
    </row>
    <row r="752" spans="9:10" ht="12.75">
      <c r="I752" s="21"/>
      <c r="J752" s="21"/>
    </row>
    <row r="753" spans="9:10" ht="12.75">
      <c r="I753" s="21"/>
      <c r="J753" s="21"/>
    </row>
    <row r="754" spans="9:10" ht="12.75">
      <c r="I754" s="21"/>
      <c r="J754" s="21"/>
    </row>
    <row r="755" spans="9:10" ht="12.75">
      <c r="I755" s="21"/>
      <c r="J755" s="21"/>
    </row>
    <row r="756" spans="9:10" ht="12.75">
      <c r="I756" s="21"/>
      <c r="J756" s="21"/>
    </row>
    <row r="757" spans="9:10" ht="12.75">
      <c r="I757" s="21"/>
      <c r="J757" s="21"/>
    </row>
    <row r="758" spans="9:10" ht="12.75">
      <c r="I758" s="21"/>
      <c r="J758" s="21"/>
    </row>
    <row r="759" spans="9:10" ht="12.75">
      <c r="I759" s="21"/>
      <c r="J759" s="21"/>
    </row>
    <row r="760" spans="9:10" ht="12.75">
      <c r="I760" s="21"/>
      <c r="J760" s="21"/>
    </row>
    <row r="761" spans="9:10" ht="12.75">
      <c r="I761" s="21"/>
      <c r="J761" s="21"/>
    </row>
    <row r="762" spans="9:10" ht="12.75">
      <c r="I762" s="21"/>
      <c r="J762" s="21"/>
    </row>
    <row r="763" spans="9:10" ht="12.75">
      <c r="I763" s="21"/>
      <c r="J763" s="21"/>
    </row>
    <row r="764" spans="9:10" ht="12.75">
      <c r="I764" s="21"/>
      <c r="J764" s="21"/>
    </row>
    <row r="765" spans="9:10" ht="12.75">
      <c r="I765" s="21"/>
      <c r="J765" s="21"/>
    </row>
    <row r="766" spans="9:10" ht="12.75">
      <c r="I766" s="21"/>
      <c r="J766" s="21"/>
    </row>
    <row r="767" spans="9:10" ht="12.75">
      <c r="I767" s="21"/>
      <c r="J767" s="21"/>
    </row>
    <row r="768" spans="9:10" ht="12.75">
      <c r="I768" s="21"/>
      <c r="J768" s="21"/>
    </row>
    <row r="769" spans="9:10" ht="12.75">
      <c r="I769" s="21"/>
      <c r="J769" s="21"/>
    </row>
    <row r="770" spans="9:10" ht="12.75">
      <c r="I770" s="21"/>
      <c r="J770" s="21"/>
    </row>
    <row r="771" spans="9:10" ht="12.75">
      <c r="I771" s="21"/>
      <c r="J771" s="21"/>
    </row>
    <row r="772" spans="9:10" ht="12.75">
      <c r="I772" s="21"/>
      <c r="J772" s="21"/>
    </row>
    <row r="773" spans="9:10" ht="12.75">
      <c r="I773" s="21"/>
      <c r="J773" s="21"/>
    </row>
    <row r="774" spans="9:10" ht="12.75">
      <c r="I774" s="21"/>
      <c r="J774" s="21"/>
    </row>
    <row r="775" spans="9:10" ht="12.75">
      <c r="I775" s="21"/>
      <c r="J775" s="21"/>
    </row>
    <row r="776" spans="9:10" ht="12.75">
      <c r="I776" s="21"/>
      <c r="J776" s="21"/>
    </row>
    <row r="777" spans="9:10" ht="12.75">
      <c r="I777" s="21"/>
      <c r="J777" s="21"/>
    </row>
    <row r="778" spans="9:10" ht="12.75">
      <c r="I778" s="21"/>
      <c r="J778" s="21"/>
    </row>
    <row r="779" spans="9:10" ht="12.75">
      <c r="I779" s="21"/>
      <c r="J779" s="21"/>
    </row>
    <row r="780" spans="9:10" ht="12.75">
      <c r="I780" s="21"/>
      <c r="J780" s="21"/>
    </row>
    <row r="781" spans="9:10" ht="12.75">
      <c r="I781" s="21"/>
      <c r="J781" s="21"/>
    </row>
    <row r="782" spans="9:10" ht="12.75">
      <c r="I782" s="21"/>
      <c r="J782" s="21"/>
    </row>
    <row r="783" spans="9:10" ht="12.75">
      <c r="I783" s="21"/>
      <c r="J783" s="21"/>
    </row>
    <row r="784" spans="9:10" ht="12.75">
      <c r="I784" s="21"/>
      <c r="J784" s="21"/>
    </row>
    <row r="785" spans="9:10" ht="12.75">
      <c r="I785" s="21"/>
      <c r="J785" s="21"/>
    </row>
    <row r="786" spans="9:10" ht="12.75">
      <c r="I786" s="21"/>
      <c r="J786" s="21"/>
    </row>
    <row r="787" spans="9:10" ht="12.75">
      <c r="I787" s="21"/>
      <c r="J787" s="21"/>
    </row>
    <row r="788" spans="9:10" ht="12.75">
      <c r="I788" s="21"/>
      <c r="J788" s="21"/>
    </row>
    <row r="789" spans="9:10" ht="12.75">
      <c r="I789" s="21"/>
      <c r="J789" s="21"/>
    </row>
    <row r="790" spans="9:10" ht="12.75">
      <c r="I790" s="21"/>
      <c r="J790" s="21"/>
    </row>
    <row r="791" spans="9:10" ht="12.75">
      <c r="I791" s="21"/>
      <c r="J791" s="21"/>
    </row>
    <row r="792" spans="9:10" ht="12.75">
      <c r="I792" s="21"/>
      <c r="J792" s="21"/>
    </row>
    <row r="793" spans="9:10" ht="12.75">
      <c r="I793" s="21"/>
      <c r="J793" s="21"/>
    </row>
    <row r="794" spans="9:10" ht="12.75">
      <c r="I794" s="21"/>
      <c r="J794" s="21"/>
    </row>
    <row r="795" spans="9:10" ht="12.75">
      <c r="I795" s="21"/>
      <c r="J795" s="21"/>
    </row>
    <row r="796" spans="9:10" ht="12.75">
      <c r="I796" s="21"/>
      <c r="J796" s="21"/>
    </row>
    <row r="797" spans="9:10" ht="12.75">
      <c r="I797" s="21"/>
      <c r="J797" s="21"/>
    </row>
    <row r="798" spans="9:10" ht="12.75">
      <c r="I798" s="21"/>
      <c r="J798" s="21"/>
    </row>
    <row r="799" spans="9:10" ht="12.75">
      <c r="I799" s="21"/>
      <c r="J799" s="21"/>
    </row>
    <row r="800" spans="9:10" ht="12.75">
      <c r="I800" s="21"/>
      <c r="J800" s="21"/>
    </row>
    <row r="801" spans="9:10" ht="12.75">
      <c r="I801" s="21"/>
      <c r="J801" s="21"/>
    </row>
    <row r="802" spans="9:10" ht="12.75">
      <c r="I802" s="21"/>
      <c r="J802" s="21"/>
    </row>
    <row r="803" spans="9:10" ht="12.75">
      <c r="I803" s="21"/>
      <c r="J803" s="21"/>
    </row>
    <row r="804" spans="9:10" ht="12.75">
      <c r="I804" s="21"/>
      <c r="J804" s="21"/>
    </row>
    <row r="805" spans="9:10" ht="12.75">
      <c r="I805" s="21"/>
      <c r="J805" s="21"/>
    </row>
    <row r="806" spans="9:10" ht="12.75">
      <c r="I806" s="21"/>
      <c r="J806" s="21"/>
    </row>
    <row r="807" spans="9:10" ht="12.75">
      <c r="I807" s="21"/>
      <c r="J807" s="21"/>
    </row>
    <row r="808" spans="9:10" ht="12.75">
      <c r="I808" s="21"/>
      <c r="J808" s="21"/>
    </row>
    <row r="809" spans="9:10" ht="12.75">
      <c r="I809" s="21"/>
      <c r="J809" s="21"/>
    </row>
    <row r="810" spans="9:10" ht="12.75">
      <c r="I810" s="21"/>
      <c r="J810" s="21"/>
    </row>
    <row r="811" spans="9:10" ht="12.75">
      <c r="I811" s="21"/>
      <c r="J811" s="21"/>
    </row>
    <row r="812" spans="9:10" ht="12.75">
      <c r="I812" s="21"/>
      <c r="J812" s="21"/>
    </row>
    <row r="813" spans="9:10" ht="12.75">
      <c r="I813" s="21"/>
      <c r="J813" s="21"/>
    </row>
    <row r="814" spans="9:10" ht="12.75">
      <c r="I814" s="21"/>
      <c r="J814" s="21"/>
    </row>
    <row r="815" spans="9:10" ht="12.75">
      <c r="I815" s="21"/>
      <c r="J815" s="21"/>
    </row>
    <row r="816" spans="9:10" ht="12.75">
      <c r="I816" s="21"/>
      <c r="J816" s="21"/>
    </row>
    <row r="817" spans="9:10" ht="12.75">
      <c r="I817" s="21"/>
      <c r="J817" s="21"/>
    </row>
    <row r="818" spans="9:10" ht="12.75">
      <c r="I818" s="21"/>
      <c r="J818" s="21"/>
    </row>
    <row r="819" spans="9:10" ht="12.75">
      <c r="I819" s="21"/>
      <c r="J819" s="21"/>
    </row>
    <row r="820" spans="9:10" ht="12.75">
      <c r="I820" s="21"/>
      <c r="J820" s="21"/>
    </row>
    <row r="821" spans="9:10" ht="12.75">
      <c r="I821" s="21"/>
      <c r="J821" s="21"/>
    </row>
    <row r="822" spans="9:10" ht="12.75">
      <c r="I822" s="21"/>
      <c r="J822" s="21"/>
    </row>
    <row r="823" spans="9:10" ht="12.75">
      <c r="I823" s="21"/>
      <c r="J823" s="21"/>
    </row>
    <row r="824" spans="9:10" ht="12.75">
      <c r="I824" s="21"/>
      <c r="J824" s="21"/>
    </row>
    <row r="825" spans="9:10" ht="12.75">
      <c r="I825" s="21"/>
      <c r="J825" s="21"/>
    </row>
    <row r="826" spans="9:10" ht="12.75">
      <c r="I826" s="21"/>
      <c r="J826" s="21"/>
    </row>
    <row r="827" spans="9:10" ht="12.75">
      <c r="I827" s="21"/>
      <c r="J827" s="21"/>
    </row>
    <row r="828" spans="9:10" ht="12.75">
      <c r="I828" s="21"/>
      <c r="J828" s="21"/>
    </row>
    <row r="829" spans="9:10" ht="12.75">
      <c r="I829" s="21"/>
      <c r="J829" s="21"/>
    </row>
    <row r="830" spans="9:10" ht="12.75">
      <c r="I830" s="21"/>
      <c r="J830" s="21"/>
    </row>
    <row r="831" spans="9:10" ht="12.75">
      <c r="I831" s="21"/>
      <c r="J831" s="21"/>
    </row>
    <row r="832" spans="9:10" ht="12.75">
      <c r="I832" s="21"/>
      <c r="J832" s="21"/>
    </row>
    <row r="833" spans="9:10" ht="12.75">
      <c r="I833" s="21"/>
      <c r="J833" s="21"/>
    </row>
    <row r="834" spans="9:10" ht="12.75">
      <c r="I834" s="21"/>
      <c r="J834" s="21"/>
    </row>
    <row r="835" spans="9:10" ht="12.75">
      <c r="I835" s="21"/>
      <c r="J835" s="21"/>
    </row>
    <row r="836" spans="9:10" ht="12.75">
      <c r="I836" s="21"/>
      <c r="J836" s="21"/>
    </row>
    <row r="837" spans="9:10" ht="12.75">
      <c r="I837" s="21"/>
      <c r="J837" s="21"/>
    </row>
    <row r="838" spans="9:10" ht="12.75">
      <c r="I838" s="21"/>
      <c r="J838" s="21"/>
    </row>
    <row r="839" spans="9:10" ht="12.75">
      <c r="I839" s="21"/>
      <c r="J839" s="21"/>
    </row>
    <row r="840" spans="9:10" ht="12.75">
      <c r="I840" s="21"/>
      <c r="J840" s="21"/>
    </row>
    <row r="841" spans="9:10" ht="12.75">
      <c r="I841" s="21"/>
      <c r="J841" s="21"/>
    </row>
    <row r="842" spans="9:10" ht="12.75">
      <c r="I842" s="21"/>
      <c r="J842" s="21"/>
    </row>
    <row r="843" spans="9:10" ht="12.75">
      <c r="I843" s="21"/>
      <c r="J843" s="21"/>
    </row>
    <row r="844" spans="9:10" ht="12.75">
      <c r="I844" s="21"/>
      <c r="J844" s="21"/>
    </row>
    <row r="845" spans="9:10" ht="12.75">
      <c r="I845" s="21"/>
      <c r="J845" s="21"/>
    </row>
    <row r="846" spans="9:10" ht="12.75">
      <c r="I846" s="21"/>
      <c r="J846" s="21"/>
    </row>
    <row r="847" spans="9:10" ht="12.75">
      <c r="I847" s="21"/>
      <c r="J847" s="21"/>
    </row>
    <row r="848" spans="9:10" ht="12.75">
      <c r="I848" s="21"/>
      <c r="J848" s="21"/>
    </row>
    <row r="849" spans="9:10" ht="12.75">
      <c r="I849" s="21"/>
      <c r="J849" s="21"/>
    </row>
    <row r="850" spans="9:10" ht="12.75">
      <c r="I850" s="21"/>
      <c r="J850" s="21"/>
    </row>
    <row r="851" spans="9:10" ht="12.75">
      <c r="I851" s="21"/>
      <c r="J851" s="21"/>
    </row>
    <row r="852" spans="9:10" ht="12.75">
      <c r="I852" s="21"/>
      <c r="J852" s="21"/>
    </row>
    <row r="853" spans="9:10" ht="12.75">
      <c r="I853" s="21"/>
      <c r="J853" s="21"/>
    </row>
    <row r="854" spans="9:10" ht="12.75">
      <c r="I854" s="21"/>
      <c r="J854" s="21"/>
    </row>
    <row r="855" spans="9:10" ht="12.75">
      <c r="I855" s="21"/>
      <c r="J855" s="21"/>
    </row>
    <row r="856" spans="9:10" ht="12.75">
      <c r="I856" s="21"/>
      <c r="J856" s="21"/>
    </row>
    <row r="857" spans="9:10" ht="12.75">
      <c r="I857" s="21"/>
      <c r="J857" s="21"/>
    </row>
    <row r="858" spans="9:10" ht="12.75">
      <c r="I858" s="21"/>
      <c r="J858" s="21"/>
    </row>
    <row r="859" spans="9:10" ht="12.75">
      <c r="I859" s="21"/>
      <c r="J859" s="21"/>
    </row>
    <row r="860" spans="9:10" ht="12.75">
      <c r="I860" s="21"/>
      <c r="J860" s="21"/>
    </row>
    <row r="861" spans="9:10" ht="12.75">
      <c r="I861" s="21"/>
      <c r="J861" s="21"/>
    </row>
    <row r="862" spans="9:10" ht="12.75">
      <c r="I862" s="21"/>
      <c r="J862" s="21"/>
    </row>
    <row r="863" spans="9:10" ht="12.75">
      <c r="I863" s="21"/>
      <c r="J863" s="21"/>
    </row>
    <row r="864" spans="9:10" ht="12.75">
      <c r="I864" s="21"/>
      <c r="J864" s="21"/>
    </row>
    <row r="865" spans="9:10" ht="12.75">
      <c r="I865" s="21"/>
      <c r="J865" s="21"/>
    </row>
    <row r="866" spans="9:10" ht="12.75">
      <c r="I866" s="21"/>
      <c r="J866" s="21"/>
    </row>
    <row r="867" spans="9:10" ht="12.75">
      <c r="I867" s="21"/>
      <c r="J867" s="21"/>
    </row>
    <row r="868" spans="9:10" ht="12.75">
      <c r="I868" s="21"/>
      <c r="J868" s="21"/>
    </row>
    <row r="869" spans="9:10" ht="12.75">
      <c r="I869" s="21"/>
      <c r="J869" s="21"/>
    </row>
    <row r="870" spans="9:10" ht="12.75">
      <c r="I870" s="21"/>
      <c r="J870" s="21"/>
    </row>
    <row r="871" spans="9:10" ht="12.75">
      <c r="I871" s="21"/>
      <c r="J871" s="21"/>
    </row>
    <row r="872" spans="9:10" ht="12.75">
      <c r="I872" s="21"/>
      <c r="J872" s="21"/>
    </row>
    <row r="873" spans="9:10" ht="12.75">
      <c r="I873" s="21"/>
      <c r="J873" s="21"/>
    </row>
    <row r="874" spans="9:10" ht="12.75">
      <c r="I874" s="21"/>
      <c r="J874" s="21"/>
    </row>
    <row r="875" spans="9:10" ht="12.75">
      <c r="I875" s="21"/>
      <c r="J875" s="21"/>
    </row>
    <row r="876" spans="9:10" ht="12.75">
      <c r="I876" s="21"/>
      <c r="J876" s="21"/>
    </row>
    <row r="877" spans="9:10" ht="12.75">
      <c r="I877" s="21"/>
      <c r="J877" s="21"/>
    </row>
    <row r="878" spans="9:10" ht="12.75">
      <c r="I878" s="21"/>
      <c r="J878" s="21"/>
    </row>
    <row r="879" spans="9:10" ht="12.75">
      <c r="I879" s="21"/>
      <c r="J879" s="21"/>
    </row>
    <row r="880" spans="9:10" ht="12.75">
      <c r="I880" s="21"/>
      <c r="J880" s="21"/>
    </row>
    <row r="881" spans="9:10" ht="12.75">
      <c r="I881" s="21"/>
      <c r="J881" s="21"/>
    </row>
    <row r="882" spans="9:10" ht="12.75">
      <c r="I882" s="21"/>
      <c r="J882" s="21"/>
    </row>
    <row r="883" spans="9:10" ht="12.75">
      <c r="I883" s="21"/>
      <c r="J883" s="21"/>
    </row>
    <row r="884" spans="9:10" ht="12.75">
      <c r="I884" s="21"/>
      <c r="J884" s="21"/>
    </row>
    <row r="885" spans="9:10" ht="12.75">
      <c r="I885" s="21"/>
      <c r="J885" s="21"/>
    </row>
    <row r="886" spans="9:10" ht="12.75">
      <c r="I886" s="21"/>
      <c r="J886" s="21"/>
    </row>
    <row r="887" spans="9:10" ht="12.75">
      <c r="I887" s="21"/>
      <c r="J887" s="21"/>
    </row>
    <row r="888" spans="9:10" ht="12.75">
      <c r="I888" s="21"/>
      <c r="J888" s="21"/>
    </row>
    <row r="889" spans="9:10" ht="12.75">
      <c r="I889" s="21"/>
      <c r="J889" s="21"/>
    </row>
    <row r="890" spans="9:10" ht="12.75">
      <c r="I890" s="21"/>
      <c r="J890" s="21"/>
    </row>
    <row r="891" spans="9:10" ht="12.75">
      <c r="I891" s="21"/>
      <c r="J891" s="21"/>
    </row>
    <row r="892" spans="9:10" ht="12.75">
      <c r="I892" s="21"/>
      <c r="J892" s="21"/>
    </row>
    <row r="893" spans="9:10" ht="12.75">
      <c r="I893" s="21"/>
      <c r="J893" s="21"/>
    </row>
    <row r="894" spans="9:10" ht="12.75">
      <c r="I894" s="21"/>
      <c r="J894" s="21"/>
    </row>
    <row r="895" spans="9:10" ht="12.75">
      <c r="I895" s="21"/>
      <c r="J895" s="21"/>
    </row>
    <row r="896" spans="9:10" ht="12.75">
      <c r="I896" s="21"/>
      <c r="J896" s="21"/>
    </row>
    <row r="897" spans="9:10" ht="12.75">
      <c r="I897" s="21"/>
      <c r="J897" s="21"/>
    </row>
    <row r="898" spans="9:10" ht="12.75">
      <c r="I898" s="21"/>
      <c r="J898" s="21"/>
    </row>
    <row r="899" spans="9:10" ht="12.75">
      <c r="I899" s="21"/>
      <c r="J899" s="21"/>
    </row>
    <row r="900" spans="9:10" ht="12.75">
      <c r="I900" s="21"/>
      <c r="J900" s="21"/>
    </row>
    <row r="901" spans="9:10" ht="12.75">
      <c r="I901" s="21"/>
      <c r="J901" s="21"/>
    </row>
    <row r="902" spans="9:10" ht="12.75">
      <c r="I902" s="21"/>
      <c r="J902" s="21"/>
    </row>
    <row r="903" spans="9:10" ht="12.75">
      <c r="I903" s="21"/>
      <c r="J903" s="21"/>
    </row>
    <row r="904" spans="9:10" ht="12.75">
      <c r="I904" s="21"/>
      <c r="J904" s="21"/>
    </row>
    <row r="905" spans="9:10" ht="12.75">
      <c r="I905" s="21"/>
      <c r="J905" s="21"/>
    </row>
    <row r="906" spans="9:10" ht="12.75">
      <c r="I906" s="21"/>
      <c r="J906" s="21"/>
    </row>
    <row r="907" spans="9:10" ht="12.75">
      <c r="I907" s="21"/>
      <c r="J907" s="21"/>
    </row>
    <row r="908" spans="9:10" ht="12.75">
      <c r="I908" s="21"/>
      <c r="J908" s="21"/>
    </row>
    <row r="909" spans="9:10" ht="12.75">
      <c r="I909" s="21"/>
      <c r="J909" s="21"/>
    </row>
    <row r="910" spans="9:10" ht="12.75">
      <c r="I910" s="21"/>
      <c r="J910" s="21"/>
    </row>
    <row r="911" spans="9:10" ht="12.75">
      <c r="I911" s="21"/>
      <c r="J911" s="21"/>
    </row>
    <row r="912" spans="9:10" ht="12.75">
      <c r="I912" s="21"/>
      <c r="J912" s="21"/>
    </row>
    <row r="913" spans="9:10" ht="12.75">
      <c r="I913" s="21"/>
      <c r="J913" s="21"/>
    </row>
    <row r="914" spans="9:10" ht="12.75">
      <c r="I914" s="21"/>
      <c r="J914" s="21"/>
    </row>
    <row r="915" spans="9:10" ht="12.75">
      <c r="I915" s="21"/>
      <c r="J915" s="21"/>
    </row>
    <row r="916" spans="9:10" ht="12.75">
      <c r="I916" s="21"/>
      <c r="J916" s="21"/>
    </row>
    <row r="917" spans="9:10" ht="12.75">
      <c r="I917" s="21"/>
      <c r="J917" s="21"/>
    </row>
    <row r="918" spans="9:10" ht="12.75">
      <c r="I918" s="21"/>
      <c r="J918" s="21"/>
    </row>
    <row r="919" spans="9:10" ht="12.75">
      <c r="I919" s="21"/>
      <c r="J919" s="21"/>
    </row>
    <row r="920" spans="9:10" ht="12.75">
      <c r="I920" s="21"/>
      <c r="J920" s="21"/>
    </row>
    <row r="921" spans="9:10" ht="12.75">
      <c r="I921" s="21"/>
      <c r="J921" s="21"/>
    </row>
    <row r="922" spans="9:10" ht="12.75">
      <c r="I922" s="21"/>
      <c r="J922" s="21"/>
    </row>
    <row r="923" spans="9:10" ht="12.75">
      <c r="I923" s="21"/>
      <c r="J923" s="21"/>
    </row>
    <row r="924" spans="9:10" ht="12.75">
      <c r="I924" s="21"/>
      <c r="J924" s="21"/>
    </row>
    <row r="925" spans="9:10" ht="12.75">
      <c r="I925" s="21"/>
      <c r="J925" s="21"/>
    </row>
    <row r="926" spans="9:10" ht="12.75">
      <c r="I926" s="21"/>
      <c r="J926" s="21"/>
    </row>
    <row r="927" spans="9:10" ht="12.75">
      <c r="I927" s="21"/>
      <c r="J927" s="21"/>
    </row>
    <row r="928" spans="9:10" ht="12.75">
      <c r="I928" s="21"/>
      <c r="J928" s="21"/>
    </row>
    <row r="929" spans="9:10" ht="12.75">
      <c r="I929" s="21"/>
      <c r="J929" s="21"/>
    </row>
    <row r="930" spans="9:10" ht="12.75">
      <c r="I930" s="21"/>
      <c r="J930" s="21"/>
    </row>
    <row r="931" spans="9:10" ht="12.75">
      <c r="I931" s="21"/>
      <c r="J931" s="21"/>
    </row>
    <row r="932" spans="9:10" ht="12.75">
      <c r="I932" s="21"/>
      <c r="J932" s="21"/>
    </row>
    <row r="933" spans="9:10" ht="12.75">
      <c r="I933" s="21"/>
      <c r="J933" s="21"/>
    </row>
    <row r="934" spans="9:10" ht="12.75">
      <c r="I934" s="21"/>
      <c r="J934" s="21"/>
    </row>
    <row r="935" spans="9:10" ht="12.75">
      <c r="I935" s="21"/>
      <c r="J935" s="21"/>
    </row>
    <row r="936" spans="9:10" ht="12.75">
      <c r="I936" s="21"/>
      <c r="J936" s="21"/>
    </row>
    <row r="937" spans="9:10" ht="12.75">
      <c r="I937" s="21"/>
      <c r="J937" s="21"/>
    </row>
    <row r="938" spans="9:10" ht="12.75">
      <c r="I938" s="21"/>
      <c r="J938" s="21"/>
    </row>
    <row r="939" spans="9:10" ht="12.75">
      <c r="I939" s="21"/>
      <c r="J939" s="21"/>
    </row>
    <row r="940" spans="9:10" ht="12.75">
      <c r="I940" s="21"/>
      <c r="J940" s="21"/>
    </row>
    <row r="941" spans="9:10" ht="12.75">
      <c r="I941" s="21"/>
      <c r="J941" s="21"/>
    </row>
    <row r="942" spans="9:10" ht="12.75">
      <c r="I942" s="21"/>
      <c r="J942" s="21"/>
    </row>
    <row r="943" spans="9:10" ht="12.75">
      <c r="I943" s="21"/>
      <c r="J943" s="21"/>
    </row>
    <row r="944" spans="9:10" ht="12.75">
      <c r="I944" s="21"/>
      <c r="J944" s="21"/>
    </row>
    <row r="945" spans="9:10" ht="12.75">
      <c r="I945" s="21"/>
      <c r="J945" s="21"/>
    </row>
    <row r="946" spans="9:10" ht="12.75">
      <c r="I946" s="21"/>
      <c r="J946" s="21"/>
    </row>
    <row r="947" spans="9:10" ht="12.75">
      <c r="I947" s="21"/>
      <c r="J947" s="21"/>
    </row>
    <row r="948" spans="9:10" ht="12.75">
      <c r="I948" s="21"/>
      <c r="J948" s="21"/>
    </row>
    <row r="949" spans="9:10" ht="12.75">
      <c r="I949" s="21"/>
      <c r="J949" s="21"/>
    </row>
    <row r="950" spans="9:10" ht="12.75">
      <c r="I950" s="21"/>
      <c r="J950" s="21"/>
    </row>
    <row r="951" spans="9:10" ht="12.75">
      <c r="I951" s="21"/>
      <c r="J951" s="21"/>
    </row>
    <row r="952" spans="9:10" ht="12.75">
      <c r="I952" s="21"/>
      <c r="J952" s="21"/>
    </row>
    <row r="953" spans="9:10" ht="12.75">
      <c r="I953" s="21"/>
      <c r="J953" s="21"/>
    </row>
    <row r="954" spans="9:10" ht="12.75">
      <c r="I954" s="21"/>
      <c r="J954" s="21"/>
    </row>
    <row r="955" spans="9:10" ht="12.75">
      <c r="I955" s="21"/>
      <c r="J955" s="21"/>
    </row>
    <row r="956" spans="9:10" ht="12.75">
      <c r="I956" s="21"/>
      <c r="J956" s="21"/>
    </row>
    <row r="957" spans="9:10" ht="12.75">
      <c r="I957" s="21"/>
      <c r="J957" s="21"/>
    </row>
    <row r="958" spans="9:10" ht="12.75">
      <c r="I958" s="21"/>
      <c r="J958" s="21"/>
    </row>
    <row r="959" spans="9:10" ht="12.75">
      <c r="I959" s="21"/>
      <c r="J959" s="21"/>
    </row>
    <row r="960" spans="9:10" ht="12.75">
      <c r="I960" s="21"/>
      <c r="J960" s="21"/>
    </row>
    <row r="961" spans="9:10" ht="12.75">
      <c r="I961" s="21"/>
      <c r="J961" s="21"/>
    </row>
    <row r="962" spans="9:10" ht="12.75">
      <c r="I962" s="21"/>
      <c r="J962" s="21"/>
    </row>
    <row r="963" spans="9:10" ht="12.75">
      <c r="I963" s="21"/>
      <c r="J963" s="21"/>
    </row>
    <row r="964" spans="9:10" ht="12.75">
      <c r="I964" s="21"/>
      <c r="J964" s="21"/>
    </row>
    <row r="965" spans="9:10" ht="12.75">
      <c r="I965" s="21"/>
      <c r="J965" s="21"/>
    </row>
    <row r="966" spans="9:10" ht="12.75">
      <c r="I966" s="21"/>
      <c r="J966" s="21"/>
    </row>
    <row r="967" spans="9:10" ht="12.75">
      <c r="I967" s="21"/>
      <c r="J967" s="21"/>
    </row>
    <row r="968" spans="9:10" ht="12.75">
      <c r="I968" s="21"/>
      <c r="J968" s="21"/>
    </row>
    <row r="969" spans="9:10" ht="12.75">
      <c r="I969" s="21"/>
      <c r="J969" s="21"/>
    </row>
    <row r="970" spans="9:10" ht="12.75">
      <c r="I970" s="21"/>
      <c r="J970" s="21"/>
    </row>
    <row r="971" spans="9:10" ht="12.75">
      <c r="I971" s="21"/>
      <c r="J971" s="21"/>
    </row>
    <row r="972" spans="9:10" ht="12.75">
      <c r="I972" s="21"/>
      <c r="J972" s="21"/>
    </row>
    <row r="973" spans="9:10" ht="12.75">
      <c r="I973" s="21"/>
      <c r="J973" s="21"/>
    </row>
    <row r="974" spans="9:10" ht="12.75">
      <c r="I974" s="21"/>
      <c r="J974" s="21"/>
    </row>
    <row r="975" spans="9:10" ht="12.75">
      <c r="I975" s="21"/>
      <c r="J975" s="21"/>
    </row>
    <row r="976" spans="9:10" ht="12.75">
      <c r="I976" s="21"/>
      <c r="J976" s="21"/>
    </row>
    <row r="977" spans="9:10" ht="12.75">
      <c r="I977" s="21"/>
      <c r="J977" s="21"/>
    </row>
    <row r="978" spans="9:10" ht="12.75">
      <c r="I978" s="21"/>
      <c r="J978" s="21"/>
    </row>
    <row r="979" spans="9:10" ht="12.75">
      <c r="I979" s="21"/>
      <c r="J979" s="21"/>
    </row>
    <row r="980" spans="9:10" ht="12.75">
      <c r="I980" s="21"/>
      <c r="J980" s="21"/>
    </row>
    <row r="981" spans="9:10" ht="12.75">
      <c r="I981" s="21"/>
      <c r="J981" s="21"/>
    </row>
    <row r="982" spans="9:10" ht="12.75">
      <c r="I982" s="21"/>
      <c r="J982" s="21"/>
    </row>
  </sheetData>
  <printOptions gridLines="1"/>
  <pageMargins left="0" right="0" top="0.984251968503937" bottom="0.984251968503937" header="0.5118110236220472" footer="0.5118110236220472"/>
  <pageSetup fitToHeight="3" fitToWidth="1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90"/>
  <sheetViews>
    <sheetView tabSelected="1" zoomScale="150" zoomScaleNormal="150" workbookViewId="0" topLeftCell="A1">
      <pane xSplit="2" ySplit="6" topLeftCell="C76" activePane="bottomRight" state="frozen"/>
      <selection pane="topLeft" activeCell="A1" sqref="A1"/>
      <selection pane="topRight" activeCell="C1" sqref="C1"/>
      <selection pane="bottomLeft" activeCell="A3" sqref="A3"/>
      <selection pane="bottomRight" activeCell="I81" sqref="I81"/>
    </sheetView>
  </sheetViews>
  <sheetFormatPr defaultColWidth="9.140625" defaultRowHeight="12" customHeight="1"/>
  <cols>
    <col min="1" max="1" width="9.140625" style="1" customWidth="1"/>
    <col min="2" max="2" width="10.7109375" style="1" customWidth="1"/>
    <col min="3" max="3" width="5.57421875" style="1" customWidth="1"/>
    <col min="4" max="4" width="4.57421875" style="1" customWidth="1"/>
    <col min="5" max="6" width="5.57421875" style="10" customWidth="1"/>
    <col min="7" max="7" width="5.57421875" style="36" customWidth="1"/>
    <col min="8" max="9" width="5.8515625" style="1" customWidth="1"/>
    <col min="10" max="13" width="5.00390625" style="1" customWidth="1"/>
    <col min="14" max="14" width="5.00390625" style="13" customWidth="1"/>
    <col min="15" max="15" width="5.00390625" style="1" customWidth="1"/>
    <col min="16" max="16" width="5.00390625" style="13" customWidth="1"/>
    <col min="17" max="17" width="4.28125" style="1" customWidth="1"/>
    <col min="18" max="18" width="4.8515625" style="1" customWidth="1"/>
    <col min="19" max="22" width="4.28125" style="1" customWidth="1"/>
    <col min="23" max="23" width="4.8515625" style="1" customWidth="1"/>
    <col min="24" max="49" width="4.28125" style="1" customWidth="1"/>
    <col min="50" max="50" width="4.28125" style="20" customWidth="1"/>
    <col min="51" max="51" width="4.28125" style="1" customWidth="1"/>
    <col min="52" max="52" width="8.28125" style="1" customWidth="1"/>
    <col min="53" max="53" width="10.8515625" style="1" customWidth="1"/>
    <col min="54" max="16384" width="8.00390625" style="1" customWidth="1"/>
  </cols>
  <sheetData>
    <row r="1" spans="1:51" ht="12" customHeight="1">
      <c r="A1" s="18" t="s">
        <v>211</v>
      </c>
      <c r="H1" s="23" t="s">
        <v>256</v>
      </c>
      <c r="I1" s="24">
        <v>146</v>
      </c>
      <c r="J1" s="24">
        <v>136</v>
      </c>
      <c r="K1" s="24">
        <v>126</v>
      </c>
      <c r="L1" s="24">
        <v>139</v>
      </c>
      <c r="M1" s="24">
        <v>129</v>
      </c>
      <c r="N1" s="24">
        <v>152</v>
      </c>
      <c r="O1" s="24">
        <v>142</v>
      </c>
      <c r="P1" s="24">
        <v>127</v>
      </c>
      <c r="Q1" s="24">
        <v>145</v>
      </c>
      <c r="R1" s="24">
        <v>130</v>
      </c>
      <c r="S1" s="24">
        <v>120</v>
      </c>
      <c r="T1" s="24">
        <v>143</v>
      </c>
      <c r="U1" s="24">
        <v>133</v>
      </c>
      <c r="V1" s="24">
        <v>146</v>
      </c>
      <c r="W1" s="24">
        <v>136</v>
      </c>
      <c r="X1" s="24">
        <v>126</v>
      </c>
      <c r="Y1" s="24">
        <v>139</v>
      </c>
      <c r="Z1" s="24">
        <v>129</v>
      </c>
      <c r="AA1" s="24">
        <v>124</v>
      </c>
      <c r="AB1" s="24">
        <v>152</v>
      </c>
      <c r="AC1" s="24">
        <v>142</v>
      </c>
      <c r="AD1" s="24">
        <v>127</v>
      </c>
      <c r="AE1" s="24">
        <v>145</v>
      </c>
      <c r="AF1" s="24"/>
      <c r="AG1" s="24"/>
      <c r="AH1" s="24">
        <v>143</v>
      </c>
      <c r="AI1" s="24"/>
      <c r="AJ1" s="24"/>
      <c r="AK1" s="24">
        <v>136</v>
      </c>
      <c r="AL1" s="24"/>
      <c r="AM1" s="24"/>
      <c r="AN1" s="24">
        <v>124</v>
      </c>
      <c r="AO1" s="24"/>
      <c r="AP1" s="24"/>
      <c r="AQ1" s="24"/>
      <c r="AR1" s="24"/>
      <c r="AS1" s="24"/>
      <c r="AT1" s="24"/>
      <c r="AU1" s="24">
        <v>133</v>
      </c>
      <c r="AV1" s="24">
        <v>136</v>
      </c>
      <c r="AW1" s="24"/>
      <c r="AX1" s="24"/>
      <c r="AY1" s="24"/>
    </row>
    <row r="2" spans="1:51" ht="12" customHeight="1">
      <c r="A2" s="18"/>
      <c r="H2" s="23" t="s">
        <v>257</v>
      </c>
      <c r="I2" s="24"/>
      <c r="J2" s="3"/>
      <c r="K2" s="24">
        <v>18</v>
      </c>
      <c r="L2" s="24">
        <v>-4</v>
      </c>
      <c r="M2" s="24">
        <v>13</v>
      </c>
      <c r="N2" s="24">
        <v>-26</v>
      </c>
      <c r="O2" s="24">
        <v>-10</v>
      </c>
      <c r="P2" s="24">
        <v>16</v>
      </c>
      <c r="Q2" s="24">
        <v>-15</v>
      </c>
      <c r="R2" s="24">
        <v>10</v>
      </c>
      <c r="S2" s="24">
        <v>27</v>
      </c>
      <c r="T2" s="24">
        <v>-12</v>
      </c>
      <c r="U2" s="24">
        <v>5</v>
      </c>
      <c r="V2" s="24">
        <v>-17</v>
      </c>
      <c r="W2" s="24">
        <v>0</v>
      </c>
      <c r="X2" s="24">
        <v>17</v>
      </c>
      <c r="Y2" s="24">
        <v>-5</v>
      </c>
      <c r="Z2" s="24">
        <v>12</v>
      </c>
      <c r="AA2" s="24">
        <v>20</v>
      </c>
      <c r="AB2" s="24">
        <v>-27</v>
      </c>
      <c r="AC2" s="24">
        <v>-11</v>
      </c>
      <c r="AD2" s="24">
        <v>15</v>
      </c>
      <c r="AE2" s="24">
        <v>-16</v>
      </c>
      <c r="AF2" s="24"/>
      <c r="AG2" s="24"/>
      <c r="AH2" s="24">
        <v>-13</v>
      </c>
      <c r="AI2" s="24"/>
      <c r="AJ2" s="24"/>
      <c r="AK2" s="24">
        <v>-1</v>
      </c>
      <c r="AL2" s="24"/>
      <c r="AM2" s="24"/>
      <c r="AN2" s="24">
        <v>19</v>
      </c>
      <c r="AO2" s="24"/>
      <c r="AP2" s="24"/>
      <c r="AQ2" s="24"/>
      <c r="AR2" s="24"/>
      <c r="AS2" s="24"/>
      <c r="AT2" s="24"/>
      <c r="AU2" s="24">
        <v>42</v>
      </c>
      <c r="AV2" s="24">
        <v>-2</v>
      </c>
      <c r="AW2" s="24"/>
      <c r="AX2" s="24"/>
      <c r="AY2" s="24"/>
    </row>
    <row r="3" spans="1:51" ht="12" customHeight="1">
      <c r="A3" s="18"/>
      <c r="H3" s="23" t="s">
        <v>253</v>
      </c>
      <c r="I3" s="3">
        <v>11</v>
      </c>
      <c r="J3" s="3">
        <v>22</v>
      </c>
      <c r="K3" s="3">
        <v>1</v>
      </c>
      <c r="L3" s="3">
        <v>29</v>
      </c>
      <c r="M3" s="3">
        <v>8</v>
      </c>
      <c r="N3" s="12">
        <v>23</v>
      </c>
      <c r="O3" s="3">
        <v>4</v>
      </c>
      <c r="P3" s="12">
        <v>21</v>
      </c>
      <c r="Q3" s="3">
        <v>11</v>
      </c>
      <c r="R3" s="3">
        <v>26</v>
      </c>
      <c r="S3" s="3">
        <v>9</v>
      </c>
      <c r="T3" s="3">
        <v>24</v>
      </c>
      <c r="U3" s="3">
        <v>3</v>
      </c>
      <c r="V3" s="3">
        <v>30</v>
      </c>
      <c r="W3" s="3">
        <v>11</v>
      </c>
      <c r="X3" s="3">
        <v>22</v>
      </c>
      <c r="Y3" s="3">
        <v>18</v>
      </c>
      <c r="Z3" s="3">
        <v>29</v>
      </c>
      <c r="AA3" s="3">
        <v>3</v>
      </c>
      <c r="AB3" s="3">
        <v>12</v>
      </c>
      <c r="AC3" s="3">
        <v>22</v>
      </c>
      <c r="AD3" s="3">
        <v>11</v>
      </c>
      <c r="AE3" s="3">
        <v>31</v>
      </c>
      <c r="AF3" s="3">
        <v>16</v>
      </c>
      <c r="AG3" s="3">
        <v>26</v>
      </c>
      <c r="AH3" s="3">
        <v>12</v>
      </c>
      <c r="AI3" s="3">
        <v>23</v>
      </c>
      <c r="AJ3" s="3">
        <v>20</v>
      </c>
      <c r="AK3" s="3">
        <v>30</v>
      </c>
      <c r="AL3" s="3">
        <v>10</v>
      </c>
      <c r="AM3" s="3">
        <v>7</v>
      </c>
      <c r="AN3" s="3">
        <v>22</v>
      </c>
      <c r="AO3" s="3">
        <v>12</v>
      </c>
      <c r="AP3" s="3">
        <v>30</v>
      </c>
      <c r="AQ3" s="3">
        <v>20</v>
      </c>
      <c r="AR3" s="3">
        <v>5</v>
      </c>
      <c r="AS3" s="3">
        <v>15</v>
      </c>
      <c r="AT3" s="3">
        <v>2</v>
      </c>
      <c r="AU3" s="3">
        <v>12</v>
      </c>
      <c r="AV3" s="3">
        <v>20</v>
      </c>
      <c r="AW3" s="3">
        <v>30</v>
      </c>
      <c r="AX3" s="3">
        <v>25</v>
      </c>
      <c r="AY3" s="3">
        <v>31</v>
      </c>
    </row>
    <row r="4" spans="5:51" s="3" customFormat="1" ht="12" customHeight="1">
      <c r="E4" s="27" t="s">
        <v>307</v>
      </c>
      <c r="F4" s="27" t="s">
        <v>307</v>
      </c>
      <c r="H4" s="23" t="s">
        <v>254</v>
      </c>
      <c r="I4" s="3" t="s">
        <v>308</v>
      </c>
      <c r="J4" s="3" t="s">
        <v>308</v>
      </c>
      <c r="K4" s="3" t="s">
        <v>223</v>
      </c>
      <c r="L4" s="3" t="s">
        <v>213</v>
      </c>
      <c r="M4" s="3" t="s">
        <v>222</v>
      </c>
      <c r="N4" s="12" t="s">
        <v>225</v>
      </c>
      <c r="O4" s="3" t="s">
        <v>215</v>
      </c>
      <c r="P4" s="12" t="s">
        <v>219</v>
      </c>
      <c r="Q4" s="3" t="s">
        <v>223</v>
      </c>
      <c r="R4" s="3" t="s">
        <v>224</v>
      </c>
      <c r="S4" s="3" t="s">
        <v>213</v>
      </c>
      <c r="T4" s="3" t="s">
        <v>228</v>
      </c>
      <c r="U4" s="3" t="s">
        <v>225</v>
      </c>
      <c r="V4" s="3" t="s">
        <v>219</v>
      </c>
      <c r="W4" s="3" t="s">
        <v>226</v>
      </c>
      <c r="X4" s="3" t="s">
        <v>226</v>
      </c>
      <c r="Y4" s="3" t="s">
        <v>213</v>
      </c>
      <c r="Z4" s="3" t="s">
        <v>213</v>
      </c>
      <c r="AA4" s="3" t="s">
        <v>228</v>
      </c>
      <c r="AB4" s="3" t="s">
        <v>225</v>
      </c>
      <c r="AC4" s="3" t="s">
        <v>225</v>
      </c>
      <c r="AD4" s="3" t="s">
        <v>219</v>
      </c>
      <c r="AE4" s="3" t="s">
        <v>226</v>
      </c>
      <c r="AF4" s="3" t="s">
        <v>224</v>
      </c>
      <c r="AG4" s="3" t="s">
        <v>224</v>
      </c>
      <c r="AH4" s="3" t="s">
        <v>228</v>
      </c>
      <c r="AI4" s="3" t="s">
        <v>228</v>
      </c>
      <c r="AJ4" s="3" t="s">
        <v>219</v>
      </c>
      <c r="AK4" s="3" t="s">
        <v>219</v>
      </c>
      <c r="AL4" s="3" t="s">
        <v>226</v>
      </c>
      <c r="AM4" s="3" t="s">
        <v>213</v>
      </c>
      <c r="AN4" s="3" t="s">
        <v>214</v>
      </c>
      <c r="AO4" s="3" t="s">
        <v>225</v>
      </c>
      <c r="AP4" s="3" t="s">
        <v>218</v>
      </c>
      <c r="AQ4" s="3" t="s">
        <v>226</v>
      </c>
      <c r="AR4" s="3" t="s">
        <v>224</v>
      </c>
      <c r="AS4" s="3" t="s">
        <v>224</v>
      </c>
      <c r="AT4" s="3" t="s">
        <v>228</v>
      </c>
      <c r="AU4" s="3" t="s">
        <v>228</v>
      </c>
      <c r="AV4" s="3" t="s">
        <v>219</v>
      </c>
      <c r="AW4" s="3" t="s">
        <v>219</v>
      </c>
      <c r="AX4" s="3" t="s">
        <v>224</v>
      </c>
      <c r="AY4" s="3" t="s">
        <v>223</v>
      </c>
    </row>
    <row r="5" spans="2:51" s="4" customFormat="1" ht="12" customHeight="1">
      <c r="B5" s="2"/>
      <c r="C5" s="3" t="s">
        <v>3</v>
      </c>
      <c r="D5" s="3" t="s">
        <v>309</v>
      </c>
      <c r="E5" s="28" t="s">
        <v>305</v>
      </c>
      <c r="F5" s="28" t="s">
        <v>306</v>
      </c>
      <c r="G5" s="37" t="s">
        <v>310</v>
      </c>
      <c r="H5" s="23" t="s">
        <v>255</v>
      </c>
      <c r="I5" s="3">
        <v>2010</v>
      </c>
      <c r="J5" s="3">
        <v>2009</v>
      </c>
      <c r="K5" s="3">
        <v>2008</v>
      </c>
      <c r="L5" s="3">
        <v>2006</v>
      </c>
      <c r="M5" s="3">
        <v>2005</v>
      </c>
      <c r="N5" s="12">
        <v>2003</v>
      </c>
      <c r="O5" s="3">
        <v>2002</v>
      </c>
      <c r="P5" s="12">
        <v>2001</v>
      </c>
      <c r="Q5" s="3">
        <v>1999</v>
      </c>
      <c r="R5" s="3">
        <v>1998</v>
      </c>
      <c r="S5" s="3">
        <v>1997</v>
      </c>
      <c r="T5" s="3">
        <v>1995</v>
      </c>
      <c r="U5" s="3">
        <v>1994</v>
      </c>
      <c r="V5" s="3">
        <v>1992</v>
      </c>
      <c r="W5" s="3">
        <v>1991</v>
      </c>
      <c r="X5" s="3">
        <v>1990</v>
      </c>
      <c r="Y5" s="3">
        <v>1988</v>
      </c>
      <c r="Z5" s="3">
        <v>1987</v>
      </c>
      <c r="AA5" s="3">
        <v>1986</v>
      </c>
      <c r="AB5" s="3">
        <v>1985</v>
      </c>
      <c r="AC5" s="3">
        <v>1984</v>
      </c>
      <c r="AD5" s="3">
        <v>1983</v>
      </c>
      <c r="AE5" s="3">
        <v>1981</v>
      </c>
      <c r="AF5" s="3">
        <v>1980</v>
      </c>
      <c r="AG5" s="3">
        <v>1979</v>
      </c>
      <c r="AH5" s="3">
        <v>1977</v>
      </c>
      <c r="AI5" s="3">
        <v>1976</v>
      </c>
      <c r="AJ5" s="3">
        <v>1974</v>
      </c>
      <c r="AK5" s="3">
        <v>1973</v>
      </c>
      <c r="AL5" s="3">
        <v>1972</v>
      </c>
      <c r="AM5" s="3">
        <v>1970</v>
      </c>
      <c r="AN5" s="3">
        <v>1968</v>
      </c>
      <c r="AO5" s="3">
        <v>1966</v>
      </c>
      <c r="AP5" s="3">
        <v>1965</v>
      </c>
      <c r="AQ5" s="3">
        <v>1963</v>
      </c>
      <c r="AR5" s="3">
        <v>1962</v>
      </c>
      <c r="AS5" s="3">
        <v>1961</v>
      </c>
      <c r="AT5" s="3">
        <v>1959</v>
      </c>
      <c r="AU5" s="3">
        <v>1958</v>
      </c>
      <c r="AV5" s="3">
        <v>1955</v>
      </c>
      <c r="AW5" s="3">
        <v>1954</v>
      </c>
      <c r="AX5" s="3">
        <v>1952</v>
      </c>
      <c r="AY5" s="3">
        <v>1932</v>
      </c>
    </row>
    <row r="6" spans="1:52" s="6" customFormat="1" ht="12" customHeight="1">
      <c r="A6" s="2" t="s">
        <v>227</v>
      </c>
      <c r="B6" s="23" t="s">
        <v>272</v>
      </c>
      <c r="C6" s="5">
        <f>COUNT(J6:AY6)</f>
        <v>41</v>
      </c>
      <c r="D6" s="5"/>
      <c r="E6" s="9">
        <f>SUM(K6:AY6)/60</f>
        <v>134</v>
      </c>
      <c r="F6" s="9"/>
      <c r="G6" s="37" t="s">
        <v>311</v>
      </c>
      <c r="H6" s="35" t="s">
        <v>312</v>
      </c>
      <c r="I6" s="3">
        <v>320</v>
      </c>
      <c r="J6" s="3"/>
      <c r="K6" s="3">
        <v>147</v>
      </c>
      <c r="L6" s="3">
        <f>4*60+7</f>
        <v>247</v>
      </c>
      <c r="M6" s="3">
        <v>42</v>
      </c>
      <c r="N6" s="12">
        <v>118</v>
      </c>
      <c r="O6" s="3">
        <v>124</v>
      </c>
      <c r="P6" s="12">
        <f>4*60+56</f>
        <v>296</v>
      </c>
      <c r="Q6" s="3">
        <v>143</v>
      </c>
      <c r="R6" s="3">
        <v>249</v>
      </c>
      <c r="S6" s="3">
        <v>170</v>
      </c>
      <c r="T6" s="3">
        <v>130</v>
      </c>
      <c r="U6" s="3">
        <v>263</v>
      </c>
      <c r="V6" s="3">
        <v>321</v>
      </c>
      <c r="W6" s="3">
        <v>413</v>
      </c>
      <c r="X6" s="3">
        <v>153</v>
      </c>
      <c r="Y6" s="3">
        <v>226</v>
      </c>
      <c r="Z6" s="3">
        <v>10</v>
      </c>
      <c r="AA6" s="3">
        <v>1</v>
      </c>
      <c r="AB6" s="3">
        <v>120</v>
      </c>
      <c r="AC6" s="3">
        <v>120</v>
      </c>
      <c r="AD6" s="3">
        <v>311</v>
      </c>
      <c r="AE6" s="3">
        <v>123</v>
      </c>
      <c r="AF6" s="3">
        <v>248</v>
      </c>
      <c r="AG6" s="3">
        <v>169</v>
      </c>
      <c r="AH6" s="3">
        <v>157</v>
      </c>
      <c r="AI6" s="3">
        <v>287</v>
      </c>
      <c r="AJ6" s="3">
        <v>308</v>
      </c>
      <c r="AK6" s="3">
        <v>423</v>
      </c>
      <c r="AL6" s="3">
        <v>156</v>
      </c>
      <c r="AM6" s="3">
        <v>208</v>
      </c>
      <c r="AN6" s="3">
        <v>40</v>
      </c>
      <c r="AO6" s="3">
        <v>117</v>
      </c>
      <c r="AP6" s="3">
        <v>315</v>
      </c>
      <c r="AQ6" s="3">
        <v>100</v>
      </c>
      <c r="AR6" s="3">
        <v>248</v>
      </c>
      <c r="AS6" s="3">
        <v>165</v>
      </c>
      <c r="AT6" s="3">
        <v>182</v>
      </c>
      <c r="AU6" s="3">
        <v>312</v>
      </c>
      <c r="AV6" s="3">
        <v>428</v>
      </c>
      <c r="AW6" s="3">
        <v>155</v>
      </c>
      <c r="AX6" s="3">
        <v>190</v>
      </c>
      <c r="AY6" s="3">
        <v>105</v>
      </c>
      <c r="AZ6" s="6" t="s">
        <v>227</v>
      </c>
    </row>
    <row r="7" spans="1:53" s="4" customFormat="1" ht="12" customHeight="1">
      <c r="A7" s="7" t="s">
        <v>154</v>
      </c>
      <c r="B7" s="7" t="s">
        <v>62</v>
      </c>
      <c r="C7" s="5">
        <f>COUNTIF(I7:AY7,"&gt;0.1")</f>
        <v>3</v>
      </c>
      <c r="D7" s="5">
        <f>COUNT(I7:AY7)</f>
        <v>3</v>
      </c>
      <c r="E7" s="9">
        <f>SUMIF(I7:AY7,"&gt;0",I7:AY7)/60</f>
        <v>12.65</v>
      </c>
      <c r="F7" s="9">
        <f>SUMIF(I7:AY7,"&gt;0",I7:AY7)/60-SUMIF(I7:AY7,"&lt;0",I7:AY7)/60</f>
        <v>12.65</v>
      </c>
      <c r="G7" s="38">
        <f aca="true" t="shared" si="0" ref="G7:G72">IF(E7&gt;0,E7/F7,"")</f>
        <v>1</v>
      </c>
      <c r="H7" s="11">
        <f aca="true" t="shared" si="1" ref="H7:H28">C7/D7</f>
        <v>1</v>
      </c>
      <c r="I7" s="8"/>
      <c r="J7" s="29"/>
      <c r="K7" s="29"/>
      <c r="L7" s="29"/>
      <c r="M7" s="29"/>
      <c r="N7" s="29"/>
      <c r="O7" s="29"/>
      <c r="P7" s="29"/>
      <c r="Q7" s="29">
        <v>134</v>
      </c>
      <c r="R7" s="29">
        <v>215</v>
      </c>
      <c r="S7" s="29"/>
      <c r="T7" s="29"/>
      <c r="U7" s="29"/>
      <c r="V7" s="29"/>
      <c r="W7" s="29">
        <v>410</v>
      </c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30"/>
      <c r="AX7" s="29"/>
      <c r="AY7" s="30"/>
      <c r="AZ7" s="4" t="str">
        <f>A7</f>
        <v>Tom</v>
      </c>
      <c r="BA7" s="4" t="str">
        <f>B7</f>
        <v>Alderweireldt</v>
      </c>
    </row>
    <row r="8" spans="1:53" s="4" customFormat="1" ht="12" customHeight="1">
      <c r="A8" s="7" t="s">
        <v>203</v>
      </c>
      <c r="B8" s="7" t="s">
        <v>51</v>
      </c>
      <c r="C8" s="5">
        <f aca="true" t="shared" si="2" ref="C8:C47">COUNTIF(I8:AY8,"&gt;0.1")</f>
        <v>12</v>
      </c>
      <c r="D8" s="5">
        <f aca="true" t="shared" si="3" ref="D8:D47">COUNT(I8:AY8)</f>
        <v>14</v>
      </c>
      <c r="E8" s="9">
        <f aca="true" t="shared" si="4" ref="E8:E47">SUMIF(I8:AY8,"&gt;0",I8:AY8)/60</f>
        <v>36.55</v>
      </c>
      <c r="F8" s="9">
        <f aca="true" t="shared" si="5" ref="F8:F47">SUMIF(I8:AY8,"&gt;0",I8:AY8)/60-SUMIF(I8:AY8,"&lt;0",I8:AY8)/60</f>
        <v>40.21666666666666</v>
      </c>
      <c r="G8" s="38">
        <f t="shared" si="0"/>
        <v>0.9088271860754248</v>
      </c>
      <c r="H8" s="11">
        <f>C8/D8</f>
        <v>0.8571428571428571</v>
      </c>
      <c r="I8" s="8"/>
      <c r="J8" s="29"/>
      <c r="K8" s="29">
        <v>135</v>
      </c>
      <c r="L8" s="29">
        <v>238</v>
      </c>
      <c r="M8" s="29">
        <v>33</v>
      </c>
      <c r="N8" s="29"/>
      <c r="O8" s="29">
        <v>-74</v>
      </c>
      <c r="P8" s="29">
        <v>143</v>
      </c>
      <c r="Q8" s="29">
        <v>142</v>
      </c>
      <c r="R8" s="29">
        <v>220</v>
      </c>
      <c r="S8" s="29">
        <v>-146</v>
      </c>
      <c r="T8" s="29">
        <v>40</v>
      </c>
      <c r="U8" s="29">
        <v>178</v>
      </c>
      <c r="V8" s="29"/>
      <c r="W8" s="29">
        <v>403</v>
      </c>
      <c r="X8" s="29"/>
      <c r="Y8" s="29">
        <v>186</v>
      </c>
      <c r="Z8" s="29"/>
      <c r="AA8" s="29"/>
      <c r="AB8" s="29"/>
      <c r="AC8" s="29"/>
      <c r="AD8" s="29">
        <v>310</v>
      </c>
      <c r="AE8" s="29"/>
      <c r="AF8" s="29"/>
      <c r="AG8" s="29">
        <v>165</v>
      </c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30"/>
      <c r="AX8" s="29"/>
      <c r="AY8" s="30"/>
      <c r="AZ8" s="4" t="str">
        <f aca="true" t="shared" si="6" ref="AZ8:AZ79">A8</f>
        <v>Jay</v>
      </c>
      <c r="BA8" s="4" t="str">
        <f aca="true" t="shared" si="7" ref="BA8:BA79">B8</f>
        <v>Anderson</v>
      </c>
    </row>
    <row r="9" spans="1:53" s="4" customFormat="1" ht="12" customHeight="1">
      <c r="A9" s="7" t="s">
        <v>163</v>
      </c>
      <c r="B9" s="7" t="s">
        <v>51</v>
      </c>
      <c r="C9" s="5">
        <f t="shared" si="2"/>
        <v>12</v>
      </c>
      <c r="D9" s="5">
        <f t="shared" si="3"/>
        <v>14</v>
      </c>
      <c r="E9" s="9">
        <f t="shared" si="4"/>
        <v>36.55</v>
      </c>
      <c r="F9" s="9">
        <f t="shared" si="5"/>
        <v>40.21666666666666</v>
      </c>
      <c r="G9" s="38">
        <f t="shared" si="0"/>
        <v>0.9088271860754248</v>
      </c>
      <c r="H9" s="11">
        <f t="shared" si="1"/>
        <v>0.8571428571428571</v>
      </c>
      <c r="I9" s="8"/>
      <c r="J9" s="29"/>
      <c r="K9" s="29">
        <v>135</v>
      </c>
      <c r="L9" s="29">
        <v>238</v>
      </c>
      <c r="M9" s="29">
        <v>33</v>
      </c>
      <c r="N9" s="29"/>
      <c r="O9" s="29">
        <v>-74</v>
      </c>
      <c r="P9" s="29">
        <v>143</v>
      </c>
      <c r="Q9" s="29">
        <v>142</v>
      </c>
      <c r="R9" s="29">
        <v>220</v>
      </c>
      <c r="S9" s="29">
        <v>-146</v>
      </c>
      <c r="T9" s="29">
        <v>40</v>
      </c>
      <c r="U9" s="29">
        <v>178</v>
      </c>
      <c r="V9" s="29"/>
      <c r="W9" s="29">
        <v>403</v>
      </c>
      <c r="X9" s="29"/>
      <c r="Y9" s="29">
        <v>186</v>
      </c>
      <c r="Z9" s="29"/>
      <c r="AA9" s="29"/>
      <c r="AB9" s="29"/>
      <c r="AC9" s="29"/>
      <c r="AD9" s="29">
        <v>310</v>
      </c>
      <c r="AE9" s="29"/>
      <c r="AF9" s="29"/>
      <c r="AG9" s="29">
        <v>165</v>
      </c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30"/>
      <c r="AX9" s="29"/>
      <c r="AY9" s="30"/>
      <c r="AZ9" s="4" t="str">
        <f t="shared" si="6"/>
        <v>Judy</v>
      </c>
      <c r="BA9" s="4" t="str">
        <f t="shared" si="7"/>
        <v>Anderson</v>
      </c>
    </row>
    <row r="10" spans="1:53" s="4" customFormat="1" ht="12" customHeight="1">
      <c r="A10" s="7" t="s">
        <v>190</v>
      </c>
      <c r="B10" s="7" t="s">
        <v>25</v>
      </c>
      <c r="C10" s="5">
        <f t="shared" si="2"/>
        <v>9</v>
      </c>
      <c r="D10" s="5">
        <f t="shared" si="3"/>
        <v>13</v>
      </c>
      <c r="E10" s="9">
        <f t="shared" si="4"/>
        <v>33.2</v>
      </c>
      <c r="F10" s="9">
        <f t="shared" si="5"/>
        <v>40.43333333333334</v>
      </c>
      <c r="G10" s="38">
        <f t="shared" si="0"/>
        <v>0.8211046990931574</v>
      </c>
      <c r="H10" s="11">
        <f t="shared" si="1"/>
        <v>0.6923076923076923</v>
      </c>
      <c r="I10" s="8"/>
      <c r="J10" s="29"/>
      <c r="K10" s="29">
        <v>140</v>
      </c>
      <c r="L10" s="29">
        <v>244</v>
      </c>
      <c r="M10" s="29"/>
      <c r="N10" s="29"/>
      <c r="O10" s="29"/>
      <c r="P10" s="29">
        <f>3*60+37</f>
        <v>217</v>
      </c>
      <c r="Q10" s="29">
        <v>-123</v>
      </c>
      <c r="R10" s="29">
        <v>180</v>
      </c>
      <c r="S10" s="29"/>
      <c r="T10" s="29"/>
      <c r="U10" s="29">
        <v>186</v>
      </c>
      <c r="V10" s="29"/>
      <c r="W10" s="29">
        <v>410</v>
      </c>
      <c r="X10" s="29"/>
      <c r="Y10" s="29"/>
      <c r="Z10" s="29"/>
      <c r="AA10" s="29"/>
      <c r="AB10" s="29"/>
      <c r="AC10" s="29"/>
      <c r="AD10" s="29">
        <v>310</v>
      </c>
      <c r="AE10" s="29"/>
      <c r="AF10" s="29">
        <v>151</v>
      </c>
      <c r="AG10" s="29">
        <v>154</v>
      </c>
      <c r="AH10" s="29">
        <v>-130</v>
      </c>
      <c r="AI10" s="29"/>
      <c r="AJ10" s="29"/>
      <c r="AK10" s="29"/>
      <c r="AL10" s="29">
        <v>-131</v>
      </c>
      <c r="AM10" s="29"/>
      <c r="AN10" s="29"/>
      <c r="AO10" s="29"/>
      <c r="AP10" s="29"/>
      <c r="AQ10" s="29">
        <v>-50</v>
      </c>
      <c r="AR10" s="29"/>
      <c r="AS10" s="29"/>
      <c r="AT10" s="29"/>
      <c r="AU10" s="29"/>
      <c r="AV10" s="29"/>
      <c r="AW10" s="31"/>
      <c r="AX10" s="29"/>
      <c r="AY10" s="31"/>
      <c r="AZ10" s="4" t="str">
        <f t="shared" si="6"/>
        <v>Pierre</v>
      </c>
      <c r="BA10" s="4" t="str">
        <f t="shared" si="7"/>
        <v>Arpin</v>
      </c>
    </row>
    <row r="11" spans="1:53" s="4" customFormat="1" ht="12" customHeight="1">
      <c r="A11" s="7" t="s">
        <v>182</v>
      </c>
      <c r="B11" s="7" t="s">
        <v>35</v>
      </c>
      <c r="C11" s="5">
        <f t="shared" si="2"/>
        <v>10</v>
      </c>
      <c r="D11" s="5">
        <f t="shared" si="3"/>
        <v>12</v>
      </c>
      <c r="E11" s="9">
        <f t="shared" si="4"/>
        <v>32.31666666666667</v>
      </c>
      <c r="F11" s="9">
        <f t="shared" si="5"/>
        <v>35.983333333333334</v>
      </c>
      <c r="G11" s="38">
        <f t="shared" si="0"/>
        <v>0.8981009726725336</v>
      </c>
      <c r="H11" s="11">
        <f t="shared" si="1"/>
        <v>0.8333333333333334</v>
      </c>
      <c r="I11" s="8"/>
      <c r="J11" s="29">
        <f>6*60+42</f>
        <v>402</v>
      </c>
      <c r="K11" s="29">
        <v>110</v>
      </c>
      <c r="L11" s="29">
        <v>220</v>
      </c>
      <c r="M11" s="29"/>
      <c r="N11" s="29"/>
      <c r="O11" s="29">
        <v>-74</v>
      </c>
      <c r="P11" s="29">
        <v>200</v>
      </c>
      <c r="Q11" s="29">
        <v>143</v>
      </c>
      <c r="R11" s="29">
        <v>144</v>
      </c>
      <c r="S11" s="29">
        <v>-146</v>
      </c>
      <c r="T11" s="29">
        <v>40</v>
      </c>
      <c r="U11" s="29">
        <v>193</v>
      </c>
      <c r="V11" s="29"/>
      <c r="W11" s="29">
        <v>247</v>
      </c>
      <c r="X11" s="29"/>
      <c r="Y11" s="29"/>
      <c r="Z11" s="29"/>
      <c r="AA11" s="29"/>
      <c r="AB11" s="29"/>
      <c r="AC11" s="29"/>
      <c r="AD11" s="29"/>
      <c r="AE11" s="29"/>
      <c r="AF11" s="29">
        <v>240</v>
      </c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30"/>
      <c r="AX11" s="29"/>
      <c r="AY11" s="30"/>
      <c r="AZ11" s="4" t="str">
        <f t="shared" si="6"/>
        <v>Dave</v>
      </c>
      <c r="BA11" s="4" t="str">
        <f t="shared" si="7"/>
        <v>Balch</v>
      </c>
    </row>
    <row r="12" spans="1:53" s="4" customFormat="1" ht="12" customHeight="1">
      <c r="A12" s="7" t="s">
        <v>300</v>
      </c>
      <c r="B12" s="7" t="s">
        <v>301</v>
      </c>
      <c r="C12" s="5">
        <f t="shared" si="2"/>
        <v>3</v>
      </c>
      <c r="D12" s="5">
        <f t="shared" si="3"/>
        <v>3</v>
      </c>
      <c r="E12" s="9">
        <f t="shared" si="4"/>
        <v>8.85</v>
      </c>
      <c r="F12" s="9">
        <f t="shared" si="5"/>
        <v>8.85</v>
      </c>
      <c r="G12" s="38">
        <f t="shared" si="0"/>
        <v>1</v>
      </c>
      <c r="H12" s="11">
        <f>C12/D12</f>
        <v>1</v>
      </c>
      <c r="I12" s="8"/>
      <c r="J12" s="29"/>
      <c r="K12" s="29">
        <v>119</v>
      </c>
      <c r="L12" s="29">
        <v>225</v>
      </c>
      <c r="M12" s="29"/>
      <c r="N12" s="29"/>
      <c r="O12" s="29"/>
      <c r="P12" s="29"/>
      <c r="Q12" s="29"/>
      <c r="R12" s="29">
        <v>187</v>
      </c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30"/>
      <c r="AX12" s="29"/>
      <c r="AY12" s="30"/>
      <c r="AZ12" s="4" t="str">
        <f t="shared" si="6"/>
        <v>Michelle</v>
      </c>
      <c r="BA12" s="4" t="str">
        <f t="shared" si="7"/>
        <v>Bales</v>
      </c>
    </row>
    <row r="13" spans="1:53" s="4" customFormat="1" ht="12" customHeight="1">
      <c r="A13" s="7" t="s">
        <v>185</v>
      </c>
      <c r="B13" s="7" t="s">
        <v>31</v>
      </c>
      <c r="C13" s="5">
        <f t="shared" si="2"/>
        <v>12</v>
      </c>
      <c r="D13" s="5">
        <f t="shared" si="3"/>
        <v>13</v>
      </c>
      <c r="E13" s="9">
        <f t="shared" si="4"/>
        <v>35.55</v>
      </c>
      <c r="F13" s="9">
        <f t="shared" si="5"/>
        <v>37.98333333333333</v>
      </c>
      <c r="G13" s="38">
        <f t="shared" si="0"/>
        <v>0.9359368143922774</v>
      </c>
      <c r="H13" s="11">
        <f t="shared" si="1"/>
        <v>0.9230769230769231</v>
      </c>
      <c r="I13" s="8"/>
      <c r="J13" s="29">
        <v>402</v>
      </c>
      <c r="K13" s="29">
        <v>135</v>
      </c>
      <c r="L13" s="29">
        <v>236</v>
      </c>
      <c r="M13" s="29">
        <v>33</v>
      </c>
      <c r="N13" s="29">
        <f>N$6</f>
        <v>118</v>
      </c>
      <c r="O13" s="29">
        <v>27</v>
      </c>
      <c r="P13" s="29">
        <v>212</v>
      </c>
      <c r="Q13" s="29">
        <v>126</v>
      </c>
      <c r="R13" s="29">
        <v>226</v>
      </c>
      <c r="S13" s="29">
        <v>-146</v>
      </c>
      <c r="T13" s="29">
        <v>51</v>
      </c>
      <c r="U13" s="29">
        <v>181</v>
      </c>
      <c r="V13" s="29"/>
      <c r="W13" s="29">
        <v>386</v>
      </c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30"/>
      <c r="AX13" s="29"/>
      <c r="AY13" s="30"/>
      <c r="AZ13" s="4" t="str">
        <f t="shared" si="6"/>
        <v>Derryl</v>
      </c>
      <c r="BA13" s="4" t="str">
        <f t="shared" si="7"/>
        <v>Barr</v>
      </c>
    </row>
    <row r="14" spans="1:53" s="4" customFormat="1" ht="12" customHeight="1">
      <c r="A14" s="7" t="s">
        <v>265</v>
      </c>
      <c r="B14" s="7" t="s">
        <v>31</v>
      </c>
      <c r="C14" s="5">
        <f t="shared" si="2"/>
        <v>4</v>
      </c>
      <c r="D14" s="5">
        <f t="shared" si="3"/>
        <v>4</v>
      </c>
      <c r="E14" s="9">
        <f t="shared" si="4"/>
        <v>9.65</v>
      </c>
      <c r="F14" s="9">
        <f t="shared" si="5"/>
        <v>9.65</v>
      </c>
      <c r="G14" s="38">
        <f t="shared" si="0"/>
        <v>1</v>
      </c>
      <c r="H14" s="11">
        <f>C14/D14</f>
        <v>1</v>
      </c>
      <c r="I14" s="8"/>
      <c r="J14" s="29"/>
      <c r="K14" s="29">
        <v>135</v>
      </c>
      <c r="L14" s="29">
        <v>236</v>
      </c>
      <c r="M14" s="29"/>
      <c r="N14" s="29"/>
      <c r="O14" s="29">
        <v>27</v>
      </c>
      <c r="P14" s="29"/>
      <c r="Q14" s="29"/>
      <c r="R14" s="29">
        <v>181</v>
      </c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30"/>
      <c r="AX14" s="29"/>
      <c r="AY14" s="30"/>
      <c r="AZ14" s="4" t="str">
        <f t="shared" si="6"/>
        <v>Nathan</v>
      </c>
      <c r="BA14" s="4" t="str">
        <f t="shared" si="7"/>
        <v>Barr</v>
      </c>
    </row>
    <row r="15" spans="1:53" s="4" customFormat="1" ht="12" customHeight="1">
      <c r="A15" s="7" t="s">
        <v>266</v>
      </c>
      <c r="B15" s="7" t="s">
        <v>31</v>
      </c>
      <c r="C15" s="5">
        <f t="shared" si="2"/>
        <v>5</v>
      </c>
      <c r="D15" s="5">
        <f t="shared" si="3"/>
        <v>5</v>
      </c>
      <c r="E15" s="9">
        <f t="shared" si="4"/>
        <v>15.133333333333333</v>
      </c>
      <c r="F15" s="9">
        <f t="shared" si="5"/>
        <v>15.133333333333333</v>
      </c>
      <c r="G15" s="38">
        <f t="shared" si="0"/>
        <v>1</v>
      </c>
      <c r="H15" s="11">
        <f>C15/D15</f>
        <v>1</v>
      </c>
      <c r="I15" s="8"/>
      <c r="J15" s="29"/>
      <c r="K15" s="29">
        <v>135</v>
      </c>
      <c r="L15" s="29">
        <v>236</v>
      </c>
      <c r="M15" s="29"/>
      <c r="N15" s="29"/>
      <c r="O15" s="29">
        <v>27</v>
      </c>
      <c r="P15" s="29"/>
      <c r="Q15" s="29">
        <v>124</v>
      </c>
      <c r="R15" s="29"/>
      <c r="S15" s="29"/>
      <c r="T15" s="29"/>
      <c r="U15" s="29"/>
      <c r="V15" s="29"/>
      <c r="W15" s="29">
        <v>386</v>
      </c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30"/>
      <c r="AX15" s="29"/>
      <c r="AY15" s="30"/>
      <c r="AZ15" s="4" t="str">
        <f t="shared" si="6"/>
        <v>Pam</v>
      </c>
      <c r="BA15" s="4" t="str">
        <f t="shared" si="7"/>
        <v>Barr</v>
      </c>
    </row>
    <row r="16" spans="1:53" ht="12" customHeight="1">
      <c r="A16" s="7" t="s">
        <v>119</v>
      </c>
      <c r="B16" s="7" t="s">
        <v>101</v>
      </c>
      <c r="C16" s="5">
        <f t="shared" si="2"/>
        <v>2</v>
      </c>
      <c r="D16" s="5">
        <f t="shared" si="3"/>
        <v>2</v>
      </c>
      <c r="E16" s="9">
        <f t="shared" si="4"/>
        <v>4.25</v>
      </c>
      <c r="F16" s="9">
        <f t="shared" si="5"/>
        <v>4.25</v>
      </c>
      <c r="G16" s="38">
        <f t="shared" si="0"/>
        <v>1</v>
      </c>
      <c r="H16" s="11">
        <f t="shared" si="1"/>
        <v>1</v>
      </c>
      <c r="I16" s="8"/>
      <c r="J16" s="29"/>
      <c r="K16" s="29"/>
      <c r="L16" s="29"/>
      <c r="M16" s="29"/>
      <c r="N16" s="29"/>
      <c r="O16" s="29"/>
      <c r="P16" s="29"/>
      <c r="Q16" s="29">
        <v>70</v>
      </c>
      <c r="R16" s="29"/>
      <c r="S16" s="29"/>
      <c r="T16" s="29"/>
      <c r="U16" s="29">
        <v>185</v>
      </c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32"/>
      <c r="AX16" s="29"/>
      <c r="AY16" s="30"/>
      <c r="AZ16" s="4" t="str">
        <f t="shared" si="6"/>
        <v>Ascension</v>
      </c>
      <c r="BA16" s="4" t="str">
        <f t="shared" si="7"/>
        <v>Belda</v>
      </c>
    </row>
    <row r="17" spans="1:53" ht="12" customHeight="1">
      <c r="A17" s="7" t="s">
        <v>303</v>
      </c>
      <c r="B17" s="7" t="s">
        <v>304</v>
      </c>
      <c r="C17" s="5">
        <f t="shared" si="2"/>
        <v>3</v>
      </c>
      <c r="D17" s="5">
        <f t="shared" si="3"/>
        <v>3</v>
      </c>
      <c r="E17" s="9">
        <f t="shared" si="4"/>
        <v>8.3</v>
      </c>
      <c r="F17" s="9">
        <f t="shared" si="5"/>
        <v>8.3</v>
      </c>
      <c r="G17" s="38">
        <f t="shared" si="0"/>
        <v>1</v>
      </c>
      <c r="H17" s="11">
        <f>C17/D17</f>
        <v>1</v>
      </c>
      <c r="I17" s="8"/>
      <c r="J17" s="29"/>
      <c r="K17" s="29">
        <v>136</v>
      </c>
      <c r="L17" s="29">
        <v>221</v>
      </c>
      <c r="M17" s="29"/>
      <c r="N17" s="29"/>
      <c r="O17" s="29"/>
      <c r="P17" s="29"/>
      <c r="Q17" s="29">
        <v>141</v>
      </c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32"/>
      <c r="AX17" s="29"/>
      <c r="AY17" s="30"/>
      <c r="AZ17" s="4" t="str">
        <f t="shared" si="6"/>
        <v>Catalin</v>
      </c>
      <c r="BA17" s="4" t="str">
        <f t="shared" si="7"/>
        <v>Beldea</v>
      </c>
    </row>
    <row r="18" spans="1:53" s="6" customFormat="1" ht="12" customHeight="1">
      <c r="A18" s="7" t="s">
        <v>193</v>
      </c>
      <c r="B18" s="7" t="s">
        <v>16</v>
      </c>
      <c r="C18" s="5">
        <f t="shared" si="2"/>
        <v>11</v>
      </c>
      <c r="D18" s="5">
        <f t="shared" si="3"/>
        <v>12</v>
      </c>
      <c r="E18" s="9">
        <f t="shared" si="4"/>
        <v>38.75</v>
      </c>
      <c r="F18" s="9">
        <f t="shared" si="5"/>
        <v>40.8</v>
      </c>
      <c r="G18" s="38">
        <f t="shared" si="0"/>
        <v>0.9497549019607844</v>
      </c>
      <c r="H18" s="11">
        <f t="shared" si="1"/>
        <v>0.9166666666666666</v>
      </c>
      <c r="I18" s="8"/>
      <c r="J18" s="29"/>
      <c r="K18" s="29"/>
      <c r="L18" s="29">
        <v>224</v>
      </c>
      <c r="M18" s="29"/>
      <c r="N18" s="29"/>
      <c r="O18" s="29"/>
      <c r="P18" s="29">
        <v>200</v>
      </c>
      <c r="Q18" s="29">
        <v>-123</v>
      </c>
      <c r="R18" s="29">
        <v>206</v>
      </c>
      <c r="S18" s="29"/>
      <c r="T18" s="29">
        <v>47</v>
      </c>
      <c r="U18" s="29">
        <v>206</v>
      </c>
      <c r="V18" s="29"/>
      <c r="W18" s="29">
        <v>385</v>
      </c>
      <c r="X18" s="29"/>
      <c r="Y18" s="29"/>
      <c r="Z18" s="29"/>
      <c r="AA18" s="29"/>
      <c r="AB18" s="29"/>
      <c r="AC18" s="29"/>
      <c r="AD18" s="29"/>
      <c r="AE18" s="29"/>
      <c r="AF18" s="29">
        <v>246</v>
      </c>
      <c r="AG18" s="29">
        <v>170</v>
      </c>
      <c r="AH18" s="29"/>
      <c r="AI18" s="29"/>
      <c r="AJ18" s="29"/>
      <c r="AK18" s="29">
        <v>365</v>
      </c>
      <c r="AL18" s="29">
        <v>131</v>
      </c>
      <c r="AM18" s="29">
        <v>145</v>
      </c>
      <c r="AN18" s="29"/>
      <c r="AO18" s="29"/>
      <c r="AP18" s="29"/>
      <c r="AQ18" s="29"/>
      <c r="AR18" s="29"/>
      <c r="AS18" s="29"/>
      <c r="AT18" s="29"/>
      <c r="AU18" s="29"/>
      <c r="AV18" s="29"/>
      <c r="AW18" s="31"/>
      <c r="AX18" s="33"/>
      <c r="AY18" s="31"/>
      <c r="AZ18" s="4" t="str">
        <f t="shared" si="6"/>
        <v>Chris</v>
      </c>
      <c r="BA18" s="4" t="str">
        <f t="shared" si="7"/>
        <v>Bennett</v>
      </c>
    </row>
    <row r="19" spans="1:53" s="4" customFormat="1" ht="12" customHeight="1">
      <c r="A19" s="7" t="s">
        <v>129</v>
      </c>
      <c r="B19" s="7" t="s">
        <v>90</v>
      </c>
      <c r="C19" s="5">
        <f t="shared" si="2"/>
        <v>2</v>
      </c>
      <c r="D19" s="5">
        <f t="shared" si="3"/>
        <v>2</v>
      </c>
      <c r="E19" s="9">
        <f t="shared" si="4"/>
        <v>5.6</v>
      </c>
      <c r="F19" s="9">
        <f t="shared" si="5"/>
        <v>5.6</v>
      </c>
      <c r="G19" s="38">
        <f t="shared" si="0"/>
        <v>1</v>
      </c>
      <c r="H19" s="11">
        <f t="shared" si="1"/>
        <v>1</v>
      </c>
      <c r="I19" s="8"/>
      <c r="J19" s="29"/>
      <c r="K19" s="29"/>
      <c r="L19" s="29"/>
      <c r="M19" s="29"/>
      <c r="N19" s="29"/>
      <c r="O19" s="29"/>
      <c r="P19" s="29">
        <v>212</v>
      </c>
      <c r="Q19" s="29">
        <v>124</v>
      </c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30"/>
      <c r="AX19" s="29"/>
      <c r="AY19" s="30"/>
      <c r="AZ19" s="4" t="str">
        <f t="shared" si="6"/>
        <v>Dolors</v>
      </c>
      <c r="BA19" s="4" t="str">
        <f t="shared" si="7"/>
        <v>Bernia</v>
      </c>
    </row>
    <row r="20" spans="1:53" s="4" customFormat="1" ht="12" customHeight="1">
      <c r="A20" s="7" t="s">
        <v>165</v>
      </c>
      <c r="B20" s="7" t="s">
        <v>49</v>
      </c>
      <c r="C20" s="5">
        <f t="shared" si="2"/>
        <v>5</v>
      </c>
      <c r="D20" s="5">
        <f t="shared" si="3"/>
        <v>5</v>
      </c>
      <c r="E20" s="9">
        <f t="shared" si="4"/>
        <v>21.5</v>
      </c>
      <c r="F20" s="9">
        <f t="shared" si="5"/>
        <v>21.5</v>
      </c>
      <c r="G20" s="38">
        <f t="shared" si="0"/>
        <v>1</v>
      </c>
      <c r="H20" s="11">
        <f t="shared" si="1"/>
        <v>1</v>
      </c>
      <c r="I20" s="8"/>
      <c r="J20" s="29">
        <v>402</v>
      </c>
      <c r="K20" s="29"/>
      <c r="L20" s="29"/>
      <c r="M20" s="29"/>
      <c r="N20" s="29"/>
      <c r="O20" s="29"/>
      <c r="P20" s="29"/>
      <c r="Q20" s="29">
        <v>133</v>
      </c>
      <c r="R20" s="29">
        <v>186</v>
      </c>
      <c r="S20" s="29"/>
      <c r="T20" s="29"/>
      <c r="U20" s="29"/>
      <c r="V20" s="29"/>
      <c r="W20" s="29">
        <v>400</v>
      </c>
      <c r="X20" s="29"/>
      <c r="Y20" s="29"/>
      <c r="Z20" s="29"/>
      <c r="AA20" s="29"/>
      <c r="AB20" s="29"/>
      <c r="AC20" s="29"/>
      <c r="AD20" s="29"/>
      <c r="AE20" s="29"/>
      <c r="AF20" s="29"/>
      <c r="AG20" s="29">
        <v>169</v>
      </c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30"/>
      <c r="AX20" s="29"/>
      <c r="AY20" s="30"/>
      <c r="AZ20" s="4" t="str">
        <f t="shared" si="6"/>
        <v>Marc</v>
      </c>
      <c r="BA20" s="4" t="str">
        <f t="shared" si="7"/>
        <v>Bernstein</v>
      </c>
    </row>
    <row r="21" spans="1:53" s="4" customFormat="1" ht="12" customHeight="1">
      <c r="A21" s="7" t="s">
        <v>152</v>
      </c>
      <c r="B21" s="7" t="s">
        <v>64</v>
      </c>
      <c r="C21" s="5">
        <f t="shared" si="2"/>
        <v>3</v>
      </c>
      <c r="D21" s="5">
        <f t="shared" si="3"/>
        <v>3</v>
      </c>
      <c r="E21" s="9">
        <f t="shared" si="4"/>
        <v>12.133333333333333</v>
      </c>
      <c r="F21" s="9">
        <f t="shared" si="5"/>
        <v>12.133333333333333</v>
      </c>
      <c r="G21" s="38">
        <f t="shared" si="0"/>
        <v>1</v>
      </c>
      <c r="H21" s="11">
        <f t="shared" si="1"/>
        <v>1</v>
      </c>
      <c r="I21" s="8"/>
      <c r="J21" s="29"/>
      <c r="K21" s="29"/>
      <c r="L21" s="29"/>
      <c r="M21" s="29"/>
      <c r="N21" s="29"/>
      <c r="O21" s="29"/>
      <c r="P21" s="29"/>
      <c r="Q21" s="29">
        <v>130</v>
      </c>
      <c r="R21" s="29">
        <v>210</v>
      </c>
      <c r="S21" s="29"/>
      <c r="T21" s="29"/>
      <c r="U21" s="29"/>
      <c r="V21" s="29"/>
      <c r="W21" s="29">
        <v>388</v>
      </c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30"/>
      <c r="AX21" s="29"/>
      <c r="AY21" s="30"/>
      <c r="AZ21" s="4" t="str">
        <f t="shared" si="6"/>
        <v>Rik</v>
      </c>
      <c r="BA21" s="4" t="str">
        <f t="shared" si="7"/>
        <v>Blondeel</v>
      </c>
    </row>
    <row r="22" spans="1:53" ht="12" customHeight="1">
      <c r="A22" s="7" t="s">
        <v>122</v>
      </c>
      <c r="B22" s="7" t="s">
        <v>48</v>
      </c>
      <c r="C22" s="5">
        <f t="shared" si="2"/>
        <v>2</v>
      </c>
      <c r="D22" s="5">
        <f t="shared" si="3"/>
        <v>3</v>
      </c>
      <c r="E22" s="9">
        <f t="shared" si="4"/>
        <v>5.15</v>
      </c>
      <c r="F22" s="9">
        <f t="shared" si="5"/>
        <v>8.483333333333334</v>
      </c>
      <c r="G22" s="38">
        <f t="shared" si="0"/>
        <v>0.6070726915520629</v>
      </c>
      <c r="H22" s="11">
        <f t="shared" si="1"/>
        <v>0.6666666666666666</v>
      </c>
      <c r="I22" s="8"/>
      <c r="J22" s="29"/>
      <c r="K22" s="29"/>
      <c r="L22" s="29"/>
      <c r="M22" s="29"/>
      <c r="N22" s="29"/>
      <c r="O22" s="29"/>
      <c r="P22" s="29"/>
      <c r="Q22" s="29">
        <v>124</v>
      </c>
      <c r="R22" s="29">
        <v>-200</v>
      </c>
      <c r="S22" s="29"/>
      <c r="T22" s="29"/>
      <c r="U22" s="29">
        <v>185</v>
      </c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30"/>
      <c r="AX22" s="29"/>
      <c r="AY22" s="30"/>
      <c r="AZ22" s="4" t="str">
        <f t="shared" si="6"/>
        <v>Alfonso</v>
      </c>
      <c r="BA22" s="4" t="str">
        <f t="shared" si="7"/>
        <v>Borgonoz</v>
      </c>
    </row>
    <row r="23" spans="1:53" s="4" customFormat="1" ht="12" customHeight="1">
      <c r="A23" s="7" t="s">
        <v>148</v>
      </c>
      <c r="B23" s="7" t="s">
        <v>48</v>
      </c>
      <c r="C23" s="5">
        <f t="shared" si="2"/>
        <v>3</v>
      </c>
      <c r="D23" s="5">
        <f t="shared" si="3"/>
        <v>3</v>
      </c>
      <c r="E23" s="9">
        <f t="shared" si="4"/>
        <v>10.833333333333334</v>
      </c>
      <c r="F23" s="9">
        <f t="shared" si="5"/>
        <v>10.833333333333334</v>
      </c>
      <c r="G23" s="38">
        <f t="shared" si="0"/>
        <v>1</v>
      </c>
      <c r="H23" s="11">
        <f t="shared" si="1"/>
        <v>1</v>
      </c>
      <c r="I23" s="8"/>
      <c r="J23" s="29"/>
      <c r="K23" s="29"/>
      <c r="L23" s="29"/>
      <c r="M23" s="29"/>
      <c r="N23" s="29"/>
      <c r="O23" s="29"/>
      <c r="P23" s="29"/>
      <c r="Q23" s="29">
        <v>70</v>
      </c>
      <c r="R23" s="29"/>
      <c r="S23" s="29"/>
      <c r="T23" s="29"/>
      <c r="U23" s="29">
        <v>185</v>
      </c>
      <c r="V23" s="29"/>
      <c r="W23" s="29">
        <v>395</v>
      </c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30"/>
      <c r="AX23" s="29"/>
      <c r="AY23" s="30"/>
      <c r="AZ23" s="4" t="str">
        <f t="shared" si="6"/>
        <v>Carlos</v>
      </c>
      <c r="BA23" s="4" t="str">
        <f t="shared" si="7"/>
        <v>Borgonoz</v>
      </c>
    </row>
    <row r="24" spans="1:53" s="4" customFormat="1" ht="12" customHeight="1">
      <c r="A24" s="7" t="s">
        <v>167</v>
      </c>
      <c r="B24" s="7" t="s">
        <v>48</v>
      </c>
      <c r="C24" s="5">
        <f t="shared" si="2"/>
        <v>4</v>
      </c>
      <c r="D24" s="5">
        <f t="shared" si="3"/>
        <v>5</v>
      </c>
      <c r="E24" s="9">
        <f t="shared" si="4"/>
        <v>15.266666666666667</v>
      </c>
      <c r="F24" s="9">
        <f t="shared" si="5"/>
        <v>18.6</v>
      </c>
      <c r="G24" s="38">
        <f t="shared" si="0"/>
        <v>0.8207885304659498</v>
      </c>
      <c r="H24" s="11">
        <f t="shared" si="1"/>
        <v>0.8</v>
      </c>
      <c r="I24" s="8"/>
      <c r="J24" s="29"/>
      <c r="K24" s="29"/>
      <c r="L24" s="29"/>
      <c r="M24" s="29"/>
      <c r="N24" s="29"/>
      <c r="O24" s="29"/>
      <c r="P24" s="29">
        <v>212</v>
      </c>
      <c r="Q24" s="29">
        <v>124</v>
      </c>
      <c r="R24" s="29">
        <v>-200</v>
      </c>
      <c r="S24" s="29"/>
      <c r="T24" s="29"/>
      <c r="U24" s="29">
        <v>185</v>
      </c>
      <c r="V24" s="29"/>
      <c r="W24" s="29">
        <v>395</v>
      </c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30"/>
      <c r="AX24" s="29"/>
      <c r="AY24" s="30"/>
      <c r="AZ24" s="4" t="str">
        <f t="shared" si="6"/>
        <v>Sergio</v>
      </c>
      <c r="BA24" s="4" t="str">
        <f t="shared" si="7"/>
        <v>Borgonoz</v>
      </c>
    </row>
    <row r="25" spans="1:53" s="6" customFormat="1" ht="12" customHeight="1">
      <c r="A25" s="7" t="s">
        <v>200</v>
      </c>
      <c r="B25" s="7" t="s">
        <v>15</v>
      </c>
      <c r="C25" s="5">
        <f t="shared" si="2"/>
        <v>14</v>
      </c>
      <c r="D25" s="5">
        <f t="shared" si="3"/>
        <v>16</v>
      </c>
      <c r="E25" s="9">
        <f t="shared" si="4"/>
        <v>44.95</v>
      </c>
      <c r="F25" s="9">
        <f t="shared" si="5"/>
        <v>49.56666666666667</v>
      </c>
      <c r="G25" s="38">
        <f t="shared" si="0"/>
        <v>0.9068594485541358</v>
      </c>
      <c r="H25" s="11">
        <f t="shared" si="1"/>
        <v>0.875</v>
      </c>
      <c r="I25" s="8"/>
      <c r="J25" s="29">
        <v>204</v>
      </c>
      <c r="K25" s="29">
        <v>125</v>
      </c>
      <c r="L25" s="29">
        <v>235</v>
      </c>
      <c r="M25" s="29"/>
      <c r="N25" s="29"/>
      <c r="O25" s="29">
        <v>21</v>
      </c>
      <c r="P25" s="29">
        <v>200</v>
      </c>
      <c r="Q25" s="29">
        <v>134</v>
      </c>
      <c r="R25" s="29">
        <v>216</v>
      </c>
      <c r="S25" s="29">
        <v>-146</v>
      </c>
      <c r="T25" s="29">
        <v>50</v>
      </c>
      <c r="U25" s="29">
        <v>187</v>
      </c>
      <c r="V25" s="29"/>
      <c r="W25" s="29">
        <v>387</v>
      </c>
      <c r="X25" s="29"/>
      <c r="Y25" s="29"/>
      <c r="Z25" s="29"/>
      <c r="AA25" s="29"/>
      <c r="AB25" s="29"/>
      <c r="AC25" s="29"/>
      <c r="AD25" s="29"/>
      <c r="AE25" s="29"/>
      <c r="AF25" s="29"/>
      <c r="AG25" s="29">
        <v>165</v>
      </c>
      <c r="AH25" s="29"/>
      <c r="AI25" s="29"/>
      <c r="AJ25" s="29">
        <v>232</v>
      </c>
      <c r="AK25" s="29">
        <v>373</v>
      </c>
      <c r="AL25" s="29">
        <v>-131</v>
      </c>
      <c r="AM25" s="29">
        <v>168</v>
      </c>
      <c r="AN25" s="29"/>
      <c r="AO25" s="29"/>
      <c r="AP25" s="29"/>
      <c r="AQ25" s="29"/>
      <c r="AR25" s="29"/>
      <c r="AS25" s="29"/>
      <c r="AT25" s="29"/>
      <c r="AU25" s="29"/>
      <c r="AV25" s="29"/>
      <c r="AW25" s="31"/>
      <c r="AX25" s="33"/>
      <c r="AY25" s="31"/>
      <c r="AZ25" s="4" t="str">
        <f t="shared" si="6"/>
        <v>Barrett</v>
      </c>
      <c r="BA25" s="4" t="str">
        <f t="shared" si="7"/>
        <v>Brick</v>
      </c>
    </row>
    <row r="26" spans="1:53" s="6" customFormat="1" ht="12" customHeight="1">
      <c r="A26" s="7" t="s">
        <v>278</v>
      </c>
      <c r="B26" s="7" t="s">
        <v>279</v>
      </c>
      <c r="C26" s="5">
        <f t="shared" si="2"/>
        <v>10</v>
      </c>
      <c r="D26" s="5">
        <f t="shared" si="3"/>
        <v>10</v>
      </c>
      <c r="E26" s="9">
        <f t="shared" si="4"/>
        <v>28.5</v>
      </c>
      <c r="F26" s="9">
        <f t="shared" si="5"/>
        <v>28.5</v>
      </c>
      <c r="G26" s="38">
        <f t="shared" si="0"/>
        <v>1</v>
      </c>
      <c r="H26" s="11">
        <f>C26/D26</f>
        <v>1</v>
      </c>
      <c r="I26" s="8"/>
      <c r="J26" s="29"/>
      <c r="K26" s="29"/>
      <c r="L26" s="29">
        <v>219</v>
      </c>
      <c r="M26" s="29"/>
      <c r="N26" s="29">
        <v>156</v>
      </c>
      <c r="O26" s="29">
        <v>27</v>
      </c>
      <c r="P26" s="29">
        <v>214</v>
      </c>
      <c r="Q26" s="29">
        <v>65</v>
      </c>
      <c r="R26" s="29">
        <v>159</v>
      </c>
      <c r="S26" s="29">
        <v>117</v>
      </c>
      <c r="T26" s="29"/>
      <c r="U26" s="29">
        <v>183</v>
      </c>
      <c r="V26" s="29"/>
      <c r="W26" s="29">
        <v>413</v>
      </c>
      <c r="X26" s="29"/>
      <c r="Y26" s="29"/>
      <c r="Z26" s="29"/>
      <c r="AA26" s="29"/>
      <c r="AB26" s="29"/>
      <c r="AC26" s="29"/>
      <c r="AD26" s="29"/>
      <c r="AE26" s="29"/>
      <c r="AF26" s="29"/>
      <c r="AG26" s="29">
        <v>157</v>
      </c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31"/>
      <c r="AX26" s="33"/>
      <c r="AY26" s="31"/>
      <c r="AZ26" s="4" t="str">
        <f t="shared" si="6"/>
        <v>Raymond</v>
      </c>
      <c r="BA26" s="4" t="str">
        <f t="shared" si="7"/>
        <v>Brooks</v>
      </c>
    </row>
    <row r="27" spans="1:53" s="6" customFormat="1" ht="12" customHeight="1">
      <c r="A27" s="7" t="s">
        <v>280</v>
      </c>
      <c r="B27" s="7" t="s">
        <v>279</v>
      </c>
      <c r="C27" s="5">
        <f t="shared" si="2"/>
        <v>9</v>
      </c>
      <c r="D27" s="5">
        <f t="shared" si="3"/>
        <v>9</v>
      </c>
      <c r="E27" s="9">
        <f t="shared" si="4"/>
        <v>25.883333333333333</v>
      </c>
      <c r="F27" s="9">
        <f t="shared" si="5"/>
        <v>25.883333333333333</v>
      </c>
      <c r="G27" s="38">
        <f t="shared" si="0"/>
        <v>1</v>
      </c>
      <c r="H27" s="11">
        <f>C27/D27</f>
        <v>1</v>
      </c>
      <c r="I27" s="8"/>
      <c r="J27" s="29"/>
      <c r="K27" s="29"/>
      <c r="L27" s="29">
        <v>219</v>
      </c>
      <c r="M27" s="29"/>
      <c r="N27" s="29">
        <v>156</v>
      </c>
      <c r="O27" s="29">
        <v>27</v>
      </c>
      <c r="P27" s="29">
        <v>214</v>
      </c>
      <c r="Q27" s="29">
        <v>65</v>
      </c>
      <c r="R27" s="29">
        <v>159</v>
      </c>
      <c r="S27" s="29">
        <v>117</v>
      </c>
      <c r="T27" s="29"/>
      <c r="U27" s="29">
        <v>183</v>
      </c>
      <c r="V27" s="29"/>
      <c r="W27" s="29">
        <v>413</v>
      </c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31"/>
      <c r="AX27" s="33"/>
      <c r="AY27" s="31"/>
      <c r="AZ27" s="4" t="str">
        <f t="shared" si="6"/>
        <v>Dori</v>
      </c>
      <c r="BA27" s="4" t="str">
        <f t="shared" si="7"/>
        <v>Brooks</v>
      </c>
    </row>
    <row r="28" spans="1:53" s="4" customFormat="1" ht="12" customHeight="1">
      <c r="A28" s="7" t="s">
        <v>127</v>
      </c>
      <c r="B28" s="7" t="s">
        <v>46</v>
      </c>
      <c r="C28" s="5">
        <f t="shared" si="2"/>
        <v>11</v>
      </c>
      <c r="D28" s="5">
        <f t="shared" si="3"/>
        <v>12</v>
      </c>
      <c r="E28" s="9">
        <f t="shared" si="4"/>
        <v>33.266666666666666</v>
      </c>
      <c r="F28" s="9">
        <f>SUMIF(I28:AY28,"&gt;0",I28:AY28)/60-SUMIF(I28:AY28,"&lt;0",I28:AY28)/60+230/60</f>
        <v>40.43333333333334</v>
      </c>
      <c r="G28" s="38">
        <f t="shared" si="0"/>
        <v>0.8227535037098103</v>
      </c>
      <c r="H28" s="11">
        <f t="shared" si="1"/>
        <v>0.9166666666666666</v>
      </c>
      <c r="I28" s="8">
        <v>320</v>
      </c>
      <c r="J28" s="29">
        <v>94</v>
      </c>
      <c r="K28" s="29">
        <v>76</v>
      </c>
      <c r="L28" s="29">
        <v>230</v>
      </c>
      <c r="M28" s="29"/>
      <c r="N28" s="29"/>
      <c r="O28" s="29">
        <v>82</v>
      </c>
      <c r="P28" s="29">
        <v>216</v>
      </c>
      <c r="Q28" s="29">
        <v>130</v>
      </c>
      <c r="R28" s="29">
        <v>-200</v>
      </c>
      <c r="S28" s="29"/>
      <c r="T28" s="29">
        <v>100</v>
      </c>
      <c r="U28" s="29">
        <v>175</v>
      </c>
      <c r="V28" s="29"/>
      <c r="W28" s="29">
        <v>403</v>
      </c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>
        <v>170</v>
      </c>
      <c r="AN28" s="29"/>
      <c r="AO28" s="29"/>
      <c r="AP28" s="29"/>
      <c r="AQ28" s="29"/>
      <c r="AR28" s="29"/>
      <c r="AS28" s="29"/>
      <c r="AT28" s="29"/>
      <c r="AU28" s="29"/>
      <c r="AV28" s="29"/>
      <c r="AW28" s="30"/>
      <c r="AX28" s="29"/>
      <c r="AY28" s="30"/>
      <c r="AZ28" s="4" t="str">
        <f t="shared" si="6"/>
        <v>Eric</v>
      </c>
      <c r="BA28" s="4" t="str">
        <f t="shared" si="7"/>
        <v>Brown</v>
      </c>
    </row>
    <row r="29" spans="1:53" s="4" customFormat="1" ht="12" customHeight="1">
      <c r="A29" s="7" t="s">
        <v>126</v>
      </c>
      <c r="B29" s="7" t="s">
        <v>93</v>
      </c>
      <c r="C29" s="5">
        <f t="shared" si="2"/>
        <v>6</v>
      </c>
      <c r="D29" s="5">
        <f t="shared" si="3"/>
        <v>6</v>
      </c>
      <c r="E29" s="9">
        <f t="shared" si="4"/>
        <v>11.983333333333333</v>
      </c>
      <c r="F29" s="9">
        <f t="shared" si="5"/>
        <v>11.983333333333333</v>
      </c>
      <c r="G29" s="38">
        <f t="shared" si="0"/>
        <v>1</v>
      </c>
      <c r="H29" s="11">
        <f>IF(D29&gt;0,C29/D29,"")</f>
        <v>1</v>
      </c>
      <c r="I29" s="8"/>
      <c r="J29" s="29"/>
      <c r="K29" s="29">
        <v>124</v>
      </c>
      <c r="L29" s="29">
        <v>245</v>
      </c>
      <c r="M29" s="29">
        <v>30</v>
      </c>
      <c r="N29" s="29">
        <v>78</v>
      </c>
      <c r="O29" s="29">
        <v>28</v>
      </c>
      <c r="P29" s="29">
        <v>214</v>
      </c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30"/>
      <c r="AX29" s="29"/>
      <c r="AY29" s="30"/>
      <c r="AZ29" s="4" t="str">
        <f t="shared" si="6"/>
        <v>Fred</v>
      </c>
      <c r="BA29" s="4" t="str">
        <f t="shared" si="7"/>
        <v>Bruenjes</v>
      </c>
    </row>
    <row r="30" spans="1:53" s="4" customFormat="1" ht="12" customHeight="1">
      <c r="A30" s="7" t="s">
        <v>164</v>
      </c>
      <c r="B30" s="7" t="s">
        <v>50</v>
      </c>
      <c r="C30" s="5">
        <f t="shared" si="2"/>
        <v>7</v>
      </c>
      <c r="D30" s="5">
        <f t="shared" si="3"/>
        <v>9</v>
      </c>
      <c r="E30" s="9">
        <f t="shared" si="4"/>
        <v>19.7</v>
      </c>
      <c r="F30" s="9">
        <f t="shared" si="5"/>
        <v>23.599999999999998</v>
      </c>
      <c r="G30" s="38">
        <f t="shared" si="0"/>
        <v>0.8347457627118644</v>
      </c>
      <c r="H30" s="11">
        <f aca="true" t="shared" si="8" ref="H30:H120">IF(D30&gt;0,C30/D30,"")</f>
        <v>0.7777777777777778</v>
      </c>
      <c r="I30" s="8"/>
      <c r="J30" s="29"/>
      <c r="K30" s="29"/>
      <c r="L30" s="29">
        <v>242</v>
      </c>
      <c r="M30" s="29">
        <v>32</v>
      </c>
      <c r="N30" s="29"/>
      <c r="O30" s="29">
        <v>26</v>
      </c>
      <c r="P30" s="29">
        <v>151</v>
      </c>
      <c r="Q30" s="29">
        <v>131</v>
      </c>
      <c r="R30" s="29">
        <v>210</v>
      </c>
      <c r="S30" s="29">
        <v>-146</v>
      </c>
      <c r="T30" s="29"/>
      <c r="U30" s="29"/>
      <c r="V30" s="29"/>
      <c r="W30" s="29">
        <v>390</v>
      </c>
      <c r="X30" s="29">
        <v>-88</v>
      </c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30"/>
      <c r="AX30" s="29"/>
      <c r="AY30" s="30"/>
      <c r="AZ30" s="4" t="str">
        <f t="shared" si="6"/>
        <v>Ellen</v>
      </c>
      <c r="BA30" s="4" t="str">
        <f t="shared" si="7"/>
        <v>Bruijns</v>
      </c>
    </row>
    <row r="31" spans="1:53" s="4" customFormat="1" ht="12" customHeight="1">
      <c r="A31" s="7" t="s">
        <v>260</v>
      </c>
      <c r="B31" s="7" t="s">
        <v>261</v>
      </c>
      <c r="C31" s="5">
        <f t="shared" si="2"/>
        <v>10</v>
      </c>
      <c r="D31" s="5">
        <f t="shared" si="3"/>
        <v>10</v>
      </c>
      <c r="E31" s="9">
        <f t="shared" si="4"/>
        <v>25.916666666666668</v>
      </c>
      <c r="F31" s="9">
        <f>SUMIF(I31:AY31,"&gt;0",I31:AY31)/60-SUMIF(I31:AY31,"&lt;0",I31:AY31)/60+230/60</f>
        <v>29.75</v>
      </c>
      <c r="G31" s="38">
        <f t="shared" si="0"/>
        <v>0.8711484593837535</v>
      </c>
      <c r="H31" s="11">
        <f>IF(D31&gt;0,C31/D31,"")</f>
        <v>1</v>
      </c>
      <c r="I31" s="8">
        <v>320</v>
      </c>
      <c r="J31" s="29">
        <v>94</v>
      </c>
      <c r="K31" s="29">
        <v>119</v>
      </c>
      <c r="L31" s="29">
        <v>235</v>
      </c>
      <c r="M31" s="29">
        <v>32</v>
      </c>
      <c r="N31" s="29"/>
      <c r="O31" s="29">
        <v>81</v>
      </c>
      <c r="P31" s="29">
        <v>275</v>
      </c>
      <c r="Q31" s="29">
        <v>142</v>
      </c>
      <c r="R31" s="29"/>
      <c r="S31" s="29"/>
      <c r="T31" s="29">
        <v>20</v>
      </c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>
        <v>237</v>
      </c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30"/>
      <c r="AX31" s="29"/>
      <c r="AY31" s="30"/>
      <c r="AZ31" s="4" t="str">
        <f t="shared" si="6"/>
        <v>Rowland</v>
      </c>
      <c r="BA31" s="4" t="str">
        <f t="shared" si="7"/>
        <v>Burley</v>
      </c>
    </row>
    <row r="32" spans="1:53" s="4" customFormat="1" ht="12" customHeight="1">
      <c r="A32" s="7" t="s">
        <v>133</v>
      </c>
      <c r="B32" s="7" t="s">
        <v>82</v>
      </c>
      <c r="C32" s="5">
        <f t="shared" si="2"/>
        <v>2</v>
      </c>
      <c r="D32" s="5">
        <f t="shared" si="3"/>
        <v>4</v>
      </c>
      <c r="E32" s="9">
        <f t="shared" si="4"/>
        <v>6.666666666666667</v>
      </c>
      <c r="F32" s="9">
        <f t="shared" si="5"/>
        <v>12.850000000000001</v>
      </c>
      <c r="G32" s="38">
        <f t="shared" si="0"/>
        <v>0.5188067444876783</v>
      </c>
      <c r="H32" s="11">
        <f t="shared" si="8"/>
        <v>0.5</v>
      </c>
      <c r="I32" s="8"/>
      <c r="J32" s="29"/>
      <c r="K32" s="29"/>
      <c r="L32" s="29"/>
      <c r="M32" s="29"/>
      <c r="N32" s="29"/>
      <c r="O32" s="29"/>
      <c r="P32" s="29"/>
      <c r="Q32" s="29">
        <v>-123</v>
      </c>
      <c r="R32" s="29">
        <v>220</v>
      </c>
      <c r="S32" s="29"/>
      <c r="T32" s="29"/>
      <c r="U32" s="29">
        <v>180</v>
      </c>
      <c r="V32" s="29"/>
      <c r="W32" s="29">
        <v>-248</v>
      </c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30"/>
      <c r="AX32" s="29"/>
      <c r="AY32" s="30"/>
      <c r="AZ32" s="4" t="str">
        <f t="shared" si="6"/>
        <v>Robert</v>
      </c>
      <c r="BA32" s="4" t="str">
        <f t="shared" si="7"/>
        <v>Byrne</v>
      </c>
    </row>
    <row r="33" spans="1:53" ht="12" customHeight="1">
      <c r="A33" s="7" t="s">
        <v>121</v>
      </c>
      <c r="B33" s="7" t="s">
        <v>98</v>
      </c>
      <c r="C33" s="5">
        <f t="shared" si="2"/>
        <v>2</v>
      </c>
      <c r="D33" s="5">
        <f t="shared" si="3"/>
        <v>3</v>
      </c>
      <c r="E33" s="9">
        <f t="shared" si="4"/>
        <v>4.966666666666667</v>
      </c>
      <c r="F33" s="9">
        <f t="shared" si="5"/>
        <v>7.016666666666667</v>
      </c>
      <c r="G33" s="38">
        <f t="shared" si="0"/>
        <v>0.7078384798099763</v>
      </c>
      <c r="H33" s="11">
        <f t="shared" si="8"/>
        <v>0.6666666666666666</v>
      </c>
      <c r="I33" s="8"/>
      <c r="J33" s="29"/>
      <c r="K33" s="29"/>
      <c r="L33" s="29"/>
      <c r="M33" s="29"/>
      <c r="N33" s="29"/>
      <c r="O33" s="29"/>
      <c r="P33" s="29">
        <v>143</v>
      </c>
      <c r="Q33" s="29">
        <v>-123</v>
      </c>
      <c r="R33" s="29">
        <v>155</v>
      </c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30"/>
      <c r="AX33" s="29"/>
      <c r="AY33" s="30"/>
      <c r="AZ33" s="4" t="str">
        <f t="shared" si="6"/>
        <v>Ann</v>
      </c>
      <c r="BA33" s="4" t="str">
        <f t="shared" si="7"/>
        <v>Callow</v>
      </c>
    </row>
    <row r="34" spans="1:53" s="4" customFormat="1" ht="12" customHeight="1">
      <c r="A34" s="7" t="s">
        <v>175</v>
      </c>
      <c r="B34" s="7" t="s">
        <v>40</v>
      </c>
      <c r="C34" s="5">
        <f t="shared" si="2"/>
        <v>8</v>
      </c>
      <c r="D34" s="5">
        <f t="shared" si="3"/>
        <v>12</v>
      </c>
      <c r="E34" s="9">
        <f t="shared" si="4"/>
        <v>23.816666666666666</v>
      </c>
      <c r="F34" s="9">
        <f t="shared" si="5"/>
        <v>34.766666666666666</v>
      </c>
      <c r="G34" s="38">
        <f t="shared" si="0"/>
        <v>0.6850431447746884</v>
      </c>
      <c r="H34" s="11">
        <f t="shared" si="8"/>
        <v>0.6666666666666666</v>
      </c>
      <c r="I34" s="8"/>
      <c r="J34" s="29">
        <v>-300</v>
      </c>
      <c r="K34" s="29">
        <v>119</v>
      </c>
      <c r="L34" s="29">
        <v>241</v>
      </c>
      <c r="M34" s="29"/>
      <c r="N34" s="29">
        <v>73</v>
      </c>
      <c r="O34" s="29">
        <v>25</v>
      </c>
      <c r="P34" s="29">
        <v>193</v>
      </c>
      <c r="Q34" s="29">
        <v>-123</v>
      </c>
      <c r="R34" s="29">
        <v>218</v>
      </c>
      <c r="S34" s="29">
        <v>-146</v>
      </c>
      <c r="T34" s="29"/>
      <c r="U34" s="29">
        <v>175</v>
      </c>
      <c r="V34" s="29"/>
      <c r="W34" s="29">
        <v>385</v>
      </c>
      <c r="X34" s="29">
        <v>-88</v>
      </c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30"/>
      <c r="AX34" s="29"/>
      <c r="AY34" s="30"/>
      <c r="AZ34" s="4" t="str">
        <f t="shared" si="6"/>
        <v>Paul</v>
      </c>
      <c r="BA34" s="4" t="str">
        <f t="shared" si="7"/>
        <v>Carter</v>
      </c>
    </row>
    <row r="35" spans="1:53" s="4" customFormat="1" ht="12" customHeight="1">
      <c r="A35" s="7" t="s">
        <v>178</v>
      </c>
      <c r="B35" s="7" t="s">
        <v>38</v>
      </c>
      <c r="C35" s="5">
        <f t="shared" si="2"/>
        <v>7</v>
      </c>
      <c r="D35" s="5">
        <f t="shared" si="3"/>
        <v>8</v>
      </c>
      <c r="E35" s="9">
        <f t="shared" si="4"/>
        <v>22.733333333333334</v>
      </c>
      <c r="F35" s="9">
        <f t="shared" si="5"/>
        <v>24.2</v>
      </c>
      <c r="G35" s="38">
        <f t="shared" si="0"/>
        <v>0.9393939393939394</v>
      </c>
      <c r="H35" s="11">
        <f t="shared" si="8"/>
        <v>0.875</v>
      </c>
      <c r="I35" s="8"/>
      <c r="J35" s="29"/>
      <c r="K35" s="29"/>
      <c r="L35" s="29">
        <v>225</v>
      </c>
      <c r="M35" s="29"/>
      <c r="N35" s="29"/>
      <c r="O35" s="29"/>
      <c r="P35" s="29"/>
      <c r="Q35" s="29">
        <v>124</v>
      </c>
      <c r="R35" s="29">
        <v>212</v>
      </c>
      <c r="S35" s="29"/>
      <c r="T35" s="29"/>
      <c r="U35" s="29"/>
      <c r="V35" s="29"/>
      <c r="W35" s="29">
        <v>394</v>
      </c>
      <c r="X35" s="29">
        <v>-88</v>
      </c>
      <c r="Y35" s="29"/>
      <c r="Z35" s="29"/>
      <c r="AA35" s="29"/>
      <c r="AB35" s="29"/>
      <c r="AC35" s="29"/>
      <c r="AD35" s="29"/>
      <c r="AE35" s="29"/>
      <c r="AF35" s="29">
        <v>220</v>
      </c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>
        <v>68</v>
      </c>
      <c r="AR35" s="29"/>
      <c r="AS35" s="29">
        <v>121</v>
      </c>
      <c r="AT35" s="29"/>
      <c r="AU35" s="29"/>
      <c r="AV35" s="29"/>
      <c r="AW35" s="30"/>
      <c r="AX35" s="29"/>
      <c r="AY35" s="30"/>
      <c r="AZ35" s="4" t="str">
        <f t="shared" si="6"/>
        <v>Wil</v>
      </c>
      <c r="BA35" s="4" t="str">
        <f t="shared" si="7"/>
        <v>Carton</v>
      </c>
    </row>
    <row r="36" spans="1:53" s="4" customFormat="1" ht="12" customHeight="1">
      <c r="A36" s="7" t="s">
        <v>188</v>
      </c>
      <c r="B36" s="7" t="s">
        <v>28</v>
      </c>
      <c r="C36" s="5">
        <f t="shared" si="2"/>
        <v>11</v>
      </c>
      <c r="D36" s="5">
        <f t="shared" si="3"/>
        <v>11</v>
      </c>
      <c r="E36" s="9">
        <f t="shared" si="4"/>
        <v>36.083333333333336</v>
      </c>
      <c r="F36" s="9">
        <f t="shared" si="5"/>
        <v>36.083333333333336</v>
      </c>
      <c r="G36" s="38">
        <f t="shared" si="0"/>
        <v>1</v>
      </c>
      <c r="H36" s="11">
        <f t="shared" si="8"/>
        <v>1</v>
      </c>
      <c r="I36" s="8"/>
      <c r="J36" s="29">
        <v>300</v>
      </c>
      <c r="K36" s="29">
        <v>138</v>
      </c>
      <c r="L36" s="29">
        <v>240</v>
      </c>
      <c r="M36" s="29"/>
      <c r="N36" s="29">
        <v>140</v>
      </c>
      <c r="O36" s="29">
        <v>3</v>
      </c>
      <c r="P36" s="29">
        <v>213</v>
      </c>
      <c r="Q36" s="29">
        <v>141</v>
      </c>
      <c r="R36" s="29">
        <v>223</v>
      </c>
      <c r="S36" s="29"/>
      <c r="T36" s="29"/>
      <c r="U36" s="29">
        <v>184</v>
      </c>
      <c r="V36" s="29"/>
      <c r="W36" s="29">
        <v>397</v>
      </c>
      <c r="X36" s="29"/>
      <c r="Y36" s="29">
        <v>186</v>
      </c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30"/>
      <c r="AX36" s="29"/>
      <c r="AY36" s="30"/>
      <c r="AZ36" s="4" t="str">
        <f t="shared" si="6"/>
        <v>Juan Carlos</v>
      </c>
      <c r="BA36" s="4" t="str">
        <f t="shared" si="7"/>
        <v>Casado</v>
      </c>
    </row>
    <row r="37" spans="1:53" s="4" customFormat="1" ht="12" customHeight="1">
      <c r="A37" s="7" t="s">
        <v>133</v>
      </c>
      <c r="B37" s="7" t="s">
        <v>70</v>
      </c>
      <c r="C37" s="5">
        <f t="shared" si="2"/>
        <v>3</v>
      </c>
      <c r="D37" s="5">
        <f t="shared" si="3"/>
        <v>3</v>
      </c>
      <c r="E37" s="9">
        <f t="shared" si="4"/>
        <v>10.633333333333333</v>
      </c>
      <c r="F37" s="9">
        <f t="shared" si="5"/>
        <v>10.633333333333333</v>
      </c>
      <c r="G37" s="38">
        <f t="shared" si="0"/>
        <v>1</v>
      </c>
      <c r="H37" s="11">
        <f t="shared" si="8"/>
        <v>1</v>
      </c>
      <c r="I37" s="8"/>
      <c r="J37" s="29"/>
      <c r="K37" s="29"/>
      <c r="L37" s="29"/>
      <c r="M37" s="29"/>
      <c r="N37" s="29"/>
      <c r="O37" s="29"/>
      <c r="P37" s="29"/>
      <c r="Q37" s="29">
        <v>10</v>
      </c>
      <c r="R37" s="29">
        <v>218</v>
      </c>
      <c r="S37" s="29"/>
      <c r="T37" s="29"/>
      <c r="U37" s="29"/>
      <c r="V37" s="29"/>
      <c r="W37" s="29">
        <v>410</v>
      </c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30"/>
      <c r="AX37" s="29"/>
      <c r="AY37" s="30"/>
      <c r="AZ37" s="4" t="str">
        <f t="shared" si="6"/>
        <v>Robert</v>
      </c>
      <c r="BA37" s="4" t="str">
        <f t="shared" si="7"/>
        <v>Chalmers</v>
      </c>
    </row>
    <row r="38" spans="1:53" s="4" customFormat="1" ht="12" customHeight="1">
      <c r="A38" s="7" t="s">
        <v>313</v>
      </c>
      <c r="B38" s="7" t="s">
        <v>314</v>
      </c>
      <c r="C38" s="5">
        <f t="shared" si="2"/>
        <v>5</v>
      </c>
      <c r="D38" s="5">
        <f t="shared" si="3"/>
        <v>6</v>
      </c>
      <c r="E38" s="9">
        <f t="shared" si="4"/>
        <v>18.25</v>
      </c>
      <c r="F38" s="9">
        <f t="shared" si="5"/>
        <v>20.216666666666665</v>
      </c>
      <c r="G38" s="38">
        <f>IF(E38&gt;0,E38/F38,"")</f>
        <v>0.9027205276174775</v>
      </c>
      <c r="H38" s="11">
        <f>IF(D38&gt;0,C38/D38,"")</f>
        <v>0.8333333333333334</v>
      </c>
      <c r="I38" s="8"/>
      <c r="J38" s="29"/>
      <c r="K38" s="29"/>
      <c r="L38" s="29"/>
      <c r="M38" s="29"/>
      <c r="N38" s="29"/>
      <c r="O38" s="29"/>
      <c r="P38" s="29"/>
      <c r="Q38" s="29">
        <v>132</v>
      </c>
      <c r="R38" s="29"/>
      <c r="S38" s="29"/>
      <c r="T38" s="29"/>
      <c r="U38" s="29">
        <v>253</v>
      </c>
      <c r="V38" s="29"/>
      <c r="W38" s="29">
        <v>411</v>
      </c>
      <c r="X38" s="29"/>
      <c r="Y38" s="29"/>
      <c r="Z38" s="29"/>
      <c r="AA38" s="29"/>
      <c r="AB38" s="29"/>
      <c r="AC38" s="29">
        <v>57</v>
      </c>
      <c r="AD38" s="29"/>
      <c r="AE38" s="29"/>
      <c r="AF38" s="29">
        <v>242</v>
      </c>
      <c r="AG38" s="29">
        <v>-118</v>
      </c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30"/>
      <c r="AX38" s="29"/>
      <c r="AY38" s="30"/>
      <c r="AZ38" s="4" t="str">
        <f t="shared" si="6"/>
        <v>Hiram</v>
      </c>
      <c r="BA38" s="4" t="str">
        <f t="shared" si="7"/>
        <v>Clawson</v>
      </c>
    </row>
    <row r="39" spans="1:53" s="4" customFormat="1" ht="12" customHeight="1">
      <c r="A39" s="7" t="s">
        <v>175</v>
      </c>
      <c r="B39" s="7" t="s">
        <v>264</v>
      </c>
      <c r="C39" s="5">
        <f t="shared" si="2"/>
        <v>5</v>
      </c>
      <c r="D39" s="5">
        <f t="shared" si="3"/>
        <v>5</v>
      </c>
      <c r="E39" s="9">
        <f t="shared" si="4"/>
        <v>17.483333333333334</v>
      </c>
      <c r="F39" s="9">
        <f t="shared" si="5"/>
        <v>17.483333333333334</v>
      </c>
      <c r="G39" s="38">
        <f t="shared" si="0"/>
        <v>1</v>
      </c>
      <c r="H39" s="11">
        <f>IF(D39&gt;0,C39/D39,"")</f>
        <v>1</v>
      </c>
      <c r="I39" s="8"/>
      <c r="J39" s="29"/>
      <c r="K39" s="29"/>
      <c r="L39" s="29">
        <v>226</v>
      </c>
      <c r="M39" s="29"/>
      <c r="N39" s="29"/>
      <c r="O39" s="29"/>
      <c r="P39" s="29">
        <v>129</v>
      </c>
      <c r="Q39" s="29">
        <v>135</v>
      </c>
      <c r="R39" s="29"/>
      <c r="S39" s="29"/>
      <c r="T39" s="29"/>
      <c r="U39" s="29">
        <v>177</v>
      </c>
      <c r="V39" s="29"/>
      <c r="W39" s="29">
        <v>382</v>
      </c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30"/>
      <c r="AX39" s="29"/>
      <c r="AY39" s="30"/>
      <c r="AZ39" s="4" t="str">
        <f t="shared" si="6"/>
        <v>Paul</v>
      </c>
      <c r="BA39" s="4" t="str">
        <f t="shared" si="7"/>
        <v>Coleman</v>
      </c>
    </row>
    <row r="40" spans="1:53" s="4" customFormat="1" ht="12" customHeight="1">
      <c r="A40" s="7" t="s">
        <v>128</v>
      </c>
      <c r="B40" s="7" t="s">
        <v>269</v>
      </c>
      <c r="C40" s="5">
        <f t="shared" si="2"/>
        <v>2</v>
      </c>
      <c r="D40" s="5">
        <f t="shared" si="3"/>
        <v>2</v>
      </c>
      <c r="E40" s="9">
        <f t="shared" si="4"/>
        <v>6.133333333333334</v>
      </c>
      <c r="F40" s="9">
        <f t="shared" si="5"/>
        <v>6.133333333333334</v>
      </c>
      <c r="G40" s="38">
        <f t="shared" si="0"/>
        <v>1</v>
      </c>
      <c r="H40" s="11">
        <f>IF(D40&gt;0,C40/D40,"")</f>
        <v>1</v>
      </c>
      <c r="I40" s="8"/>
      <c r="J40" s="29"/>
      <c r="K40" s="29"/>
      <c r="L40" s="29">
        <v>225</v>
      </c>
      <c r="M40" s="29"/>
      <c r="N40" s="29"/>
      <c r="O40" s="29"/>
      <c r="P40" s="29"/>
      <c r="Q40" s="29">
        <v>143</v>
      </c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30"/>
      <c r="AX40" s="29"/>
      <c r="AY40" s="30"/>
      <c r="AZ40" s="4" t="str">
        <f t="shared" si="6"/>
        <v>Alexander</v>
      </c>
      <c r="BA40" s="4" t="str">
        <f t="shared" si="7"/>
        <v>Conu</v>
      </c>
    </row>
    <row r="41" spans="1:53" s="4" customFormat="1" ht="12" customHeight="1">
      <c r="A41" s="7" t="s">
        <v>133</v>
      </c>
      <c r="B41" s="7" t="s">
        <v>321</v>
      </c>
      <c r="C41" s="5">
        <f t="shared" si="2"/>
        <v>4</v>
      </c>
      <c r="D41" s="5">
        <f t="shared" si="3"/>
        <v>4</v>
      </c>
      <c r="E41" s="9">
        <f t="shared" si="4"/>
        <v>16.2</v>
      </c>
      <c r="F41" s="9">
        <f t="shared" si="5"/>
        <v>16.2</v>
      </c>
      <c r="G41" s="38">
        <f>IF(E41&gt;0,E41/F41,"")</f>
        <v>1</v>
      </c>
      <c r="H41" s="11">
        <f>IF(D41&gt;0,C41/D41,"")</f>
        <v>1</v>
      </c>
      <c r="I41" s="8"/>
      <c r="J41" s="29"/>
      <c r="K41" s="29"/>
      <c r="L41" s="29"/>
      <c r="M41" s="29"/>
      <c r="N41" s="29"/>
      <c r="O41" s="29"/>
      <c r="P41" s="29"/>
      <c r="Q41" s="29">
        <v>134</v>
      </c>
      <c r="R41" s="29">
        <v>198</v>
      </c>
      <c r="S41" s="29"/>
      <c r="T41" s="29"/>
      <c r="U41" s="29">
        <v>230</v>
      </c>
      <c r="V41" s="29"/>
      <c r="W41" s="29">
        <v>410</v>
      </c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30"/>
      <c r="AX41" s="29"/>
      <c r="AY41" s="30"/>
      <c r="AZ41" s="4" t="str">
        <f t="shared" si="6"/>
        <v>Robert</v>
      </c>
      <c r="BA41" s="4" t="str">
        <f t="shared" si="7"/>
        <v>Crippen</v>
      </c>
    </row>
    <row r="42" spans="1:53" ht="12" customHeight="1">
      <c r="A42" s="7" t="s">
        <v>116</v>
      </c>
      <c r="B42" s="7" t="s">
        <v>104</v>
      </c>
      <c r="C42" s="5">
        <f t="shared" si="2"/>
        <v>6</v>
      </c>
      <c r="D42" s="5">
        <f t="shared" si="3"/>
        <v>6</v>
      </c>
      <c r="E42" s="9">
        <f t="shared" si="4"/>
        <v>19.8</v>
      </c>
      <c r="F42" s="9">
        <f>SUMIF(I42:AY42,"&gt;0",I42:AY42)/60-SUMIF(I42:AY42,"&lt;0",I42:AY42)/60+0.5</f>
        <v>20.3</v>
      </c>
      <c r="G42" s="38">
        <f t="shared" si="0"/>
        <v>0.9753694581280788</v>
      </c>
      <c r="H42" s="11">
        <f t="shared" si="8"/>
        <v>1</v>
      </c>
      <c r="I42" s="8">
        <v>211</v>
      </c>
      <c r="J42" s="29">
        <v>402</v>
      </c>
      <c r="K42" s="29">
        <v>119</v>
      </c>
      <c r="L42" s="29">
        <v>235</v>
      </c>
      <c r="M42" s="29"/>
      <c r="N42" s="29"/>
      <c r="O42" s="29">
        <v>79</v>
      </c>
      <c r="P42" s="29"/>
      <c r="Q42" s="29">
        <v>142</v>
      </c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30"/>
      <c r="AX42" s="29"/>
      <c r="AY42" s="30"/>
      <c r="AZ42" s="4" t="str">
        <f t="shared" si="6"/>
        <v>Tony</v>
      </c>
      <c r="BA42" s="4" t="str">
        <f t="shared" si="7"/>
        <v>Crocker</v>
      </c>
    </row>
    <row r="43" spans="1:53" ht="12" customHeight="1">
      <c r="A43" s="7" t="s">
        <v>281</v>
      </c>
      <c r="B43" s="7" t="s">
        <v>282</v>
      </c>
      <c r="C43" s="5">
        <f t="shared" si="2"/>
        <v>8</v>
      </c>
      <c r="D43" s="5">
        <f t="shared" si="3"/>
        <v>8</v>
      </c>
      <c r="E43" s="9">
        <f t="shared" si="4"/>
        <v>15.166666666666666</v>
      </c>
      <c r="F43" s="9">
        <f t="shared" si="5"/>
        <v>15.166666666666666</v>
      </c>
      <c r="G43" s="38">
        <f t="shared" si="0"/>
        <v>1</v>
      </c>
      <c r="H43" s="11">
        <f>IF(D43&gt;0,C43/D43,"")</f>
        <v>1</v>
      </c>
      <c r="I43" s="8"/>
      <c r="J43" s="29"/>
      <c r="K43" s="29"/>
      <c r="L43" s="29">
        <v>236</v>
      </c>
      <c r="M43" s="29">
        <v>33</v>
      </c>
      <c r="N43" s="29">
        <v>150</v>
      </c>
      <c r="O43" s="29">
        <v>28</v>
      </c>
      <c r="P43" s="29">
        <v>133</v>
      </c>
      <c r="Q43" s="29">
        <v>131</v>
      </c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>
        <v>31</v>
      </c>
      <c r="AD43" s="29"/>
      <c r="AE43" s="29"/>
      <c r="AF43" s="29"/>
      <c r="AG43" s="29"/>
      <c r="AH43" s="29"/>
      <c r="AI43" s="29">
        <v>168</v>
      </c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30"/>
      <c r="AX43" s="29"/>
      <c r="AY43" s="30"/>
      <c r="AZ43" s="4" t="str">
        <f t="shared" si="6"/>
        <v>Terry</v>
      </c>
      <c r="BA43" s="4" t="str">
        <f t="shared" si="7"/>
        <v>Cuttle</v>
      </c>
    </row>
    <row r="44" spans="1:53" ht="12" customHeight="1">
      <c r="A44" s="7" t="s">
        <v>114</v>
      </c>
      <c r="B44" s="7" t="s">
        <v>106</v>
      </c>
      <c r="C44" s="5">
        <f t="shared" si="2"/>
        <v>5</v>
      </c>
      <c r="D44" s="5">
        <f t="shared" si="3"/>
        <v>6</v>
      </c>
      <c r="E44" s="9">
        <f t="shared" si="4"/>
        <v>12.45</v>
      </c>
      <c r="F44" s="9">
        <f t="shared" si="5"/>
        <v>13.916666666666666</v>
      </c>
      <c r="G44" s="38">
        <f t="shared" si="0"/>
        <v>0.8946107784431138</v>
      </c>
      <c r="H44" s="11">
        <f t="shared" si="8"/>
        <v>0.8333333333333334</v>
      </c>
      <c r="I44" s="8"/>
      <c r="J44" s="29">
        <v>216</v>
      </c>
      <c r="K44" s="29">
        <v>139</v>
      </c>
      <c r="L44" s="29">
        <v>224</v>
      </c>
      <c r="M44" s="29"/>
      <c r="N44" s="29"/>
      <c r="O44" s="29">
        <v>26</v>
      </c>
      <c r="P44" s="29"/>
      <c r="Q44" s="29">
        <v>142</v>
      </c>
      <c r="R44" s="29"/>
      <c r="S44" s="29"/>
      <c r="T44" s="29"/>
      <c r="U44" s="29"/>
      <c r="V44" s="29"/>
      <c r="W44" s="29"/>
      <c r="X44" s="29">
        <v>-88</v>
      </c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30"/>
      <c r="AX44" s="29"/>
      <c r="AY44" s="30"/>
      <c r="AZ44" s="4" t="str">
        <f t="shared" si="6"/>
        <v>Arne</v>
      </c>
      <c r="BA44" s="4" t="str">
        <f t="shared" si="7"/>
        <v>Danielsen</v>
      </c>
    </row>
    <row r="45" spans="1:53" s="4" customFormat="1" ht="12" customHeight="1">
      <c r="A45" s="7" t="s">
        <v>180</v>
      </c>
      <c r="B45" s="7" t="s">
        <v>36</v>
      </c>
      <c r="C45" s="5">
        <f t="shared" si="2"/>
        <v>6</v>
      </c>
      <c r="D45" s="5">
        <f t="shared" si="3"/>
        <v>8</v>
      </c>
      <c r="E45" s="9">
        <f t="shared" si="4"/>
        <v>19.316666666666666</v>
      </c>
      <c r="F45" s="9">
        <f t="shared" si="5"/>
        <v>23.216666666666665</v>
      </c>
      <c r="G45" s="38">
        <f t="shared" si="0"/>
        <v>0.8320172290021537</v>
      </c>
      <c r="H45" s="11">
        <f t="shared" si="8"/>
        <v>0.75</v>
      </c>
      <c r="I45" s="8"/>
      <c r="J45" s="29"/>
      <c r="K45" s="29"/>
      <c r="L45" s="29"/>
      <c r="M45" s="29"/>
      <c r="N45" s="29"/>
      <c r="O45" s="29"/>
      <c r="P45" s="29"/>
      <c r="Q45" s="29">
        <v>144</v>
      </c>
      <c r="R45" s="29">
        <v>216</v>
      </c>
      <c r="S45" s="29">
        <v>-146</v>
      </c>
      <c r="T45" s="29">
        <v>119</v>
      </c>
      <c r="U45" s="29">
        <v>176</v>
      </c>
      <c r="V45" s="29"/>
      <c r="W45" s="29">
        <v>380</v>
      </c>
      <c r="X45" s="29">
        <v>-88</v>
      </c>
      <c r="Y45" s="29">
        <v>124</v>
      </c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31"/>
      <c r="AX45" s="29"/>
      <c r="AY45" s="31"/>
      <c r="AZ45" s="4" t="str">
        <f t="shared" si="6"/>
        <v>Colin</v>
      </c>
      <c r="BA45" s="4" t="str">
        <f t="shared" si="7"/>
        <v>Davies</v>
      </c>
    </row>
    <row r="46" spans="1:53" s="6" customFormat="1" ht="12" customHeight="1">
      <c r="A46" s="7" t="s">
        <v>195</v>
      </c>
      <c r="B46" s="7" t="s">
        <v>21</v>
      </c>
      <c r="C46" s="5">
        <f t="shared" si="2"/>
        <v>13</v>
      </c>
      <c r="D46" s="5">
        <f t="shared" si="3"/>
        <v>13</v>
      </c>
      <c r="E46" s="9">
        <f t="shared" si="4"/>
        <v>48.03333333333333</v>
      </c>
      <c r="F46" s="9">
        <f t="shared" si="5"/>
        <v>48.03333333333333</v>
      </c>
      <c r="G46" s="38">
        <f t="shared" si="0"/>
        <v>1</v>
      </c>
      <c r="H46" s="11">
        <f t="shared" si="8"/>
        <v>1</v>
      </c>
      <c r="I46" s="8">
        <v>268</v>
      </c>
      <c r="J46" s="29">
        <v>402</v>
      </c>
      <c r="K46" s="29">
        <v>124</v>
      </c>
      <c r="L46" s="29">
        <v>244</v>
      </c>
      <c r="M46" s="29">
        <v>33</v>
      </c>
      <c r="N46" s="29"/>
      <c r="O46" s="29">
        <v>81</v>
      </c>
      <c r="P46" s="29">
        <v>210</v>
      </c>
      <c r="Q46" s="29">
        <v>136</v>
      </c>
      <c r="R46" s="29">
        <v>223</v>
      </c>
      <c r="S46" s="29"/>
      <c r="T46" s="29"/>
      <c r="U46" s="29"/>
      <c r="V46" s="29"/>
      <c r="W46" s="29">
        <v>405</v>
      </c>
      <c r="X46" s="29"/>
      <c r="Y46" s="29">
        <v>205</v>
      </c>
      <c r="Z46" s="29"/>
      <c r="AA46" s="29"/>
      <c r="AB46" s="29"/>
      <c r="AC46" s="29"/>
      <c r="AD46" s="29">
        <v>308</v>
      </c>
      <c r="AE46" s="29"/>
      <c r="AF46" s="29">
        <v>243</v>
      </c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31"/>
      <c r="AX46" s="33"/>
      <c r="AY46" s="31"/>
      <c r="AZ46" s="4" t="str">
        <f t="shared" si="6"/>
        <v>Kris</v>
      </c>
      <c r="BA46" s="4" t="str">
        <f t="shared" si="7"/>
        <v>Delcourte</v>
      </c>
    </row>
    <row r="47" spans="1:53" s="6" customFormat="1" ht="12" customHeight="1">
      <c r="A47" s="7" t="s">
        <v>120</v>
      </c>
      <c r="B47" s="7" t="s">
        <v>317</v>
      </c>
      <c r="C47" s="5">
        <f t="shared" si="2"/>
        <v>5</v>
      </c>
      <c r="D47" s="5">
        <f t="shared" si="3"/>
        <v>5</v>
      </c>
      <c r="E47" s="9">
        <f t="shared" si="4"/>
        <v>12.433333333333334</v>
      </c>
      <c r="F47" s="9">
        <f t="shared" si="5"/>
        <v>12.433333333333334</v>
      </c>
      <c r="G47" s="38">
        <f>IF(E47&gt;0,E47/F47,"")</f>
        <v>1</v>
      </c>
      <c r="H47" s="11">
        <f>IF(D47&gt;0,C47/D47,"")</f>
        <v>1</v>
      </c>
      <c r="I47" s="8"/>
      <c r="J47" s="29"/>
      <c r="K47" s="29">
        <v>124</v>
      </c>
      <c r="L47" s="29">
        <v>247</v>
      </c>
      <c r="M47" s="29"/>
      <c r="N47" s="29"/>
      <c r="O47" s="29">
        <v>15</v>
      </c>
      <c r="P47" s="29">
        <v>218</v>
      </c>
      <c r="Q47" s="29">
        <v>142</v>
      </c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31"/>
      <c r="AX47" s="33"/>
      <c r="AY47" s="31"/>
      <c r="AZ47" s="4" t="str">
        <f t="shared" si="6"/>
        <v>Peter</v>
      </c>
      <c r="BA47" s="4" t="str">
        <f t="shared" si="7"/>
        <v>den Hartog</v>
      </c>
    </row>
    <row r="48" spans="1:53" s="4" customFormat="1" ht="12" customHeight="1">
      <c r="A48" s="7" t="s">
        <v>172</v>
      </c>
      <c r="B48" s="7" t="s">
        <v>43</v>
      </c>
      <c r="C48" s="5">
        <f>COUNTIF(I48:AY48,"&gt;0.1")</f>
        <v>9</v>
      </c>
      <c r="D48" s="5">
        <f>COUNT(I48:AY48)</f>
        <v>11</v>
      </c>
      <c r="E48" s="9">
        <f>SUMIF(I48:AY48,"&gt;0",I48:AY48)/60</f>
        <v>28.966666666666665</v>
      </c>
      <c r="F48" s="9">
        <f>SUMIF(I48:AY48,"&gt;0",I48:AY48)/60-SUMIF(I48:AY48,"&lt;0",I48:AY48)/60+230/60</f>
        <v>36.31666666666667</v>
      </c>
      <c r="G48" s="38">
        <f t="shared" si="0"/>
        <v>0.7976135842129416</v>
      </c>
      <c r="H48" s="11">
        <f t="shared" si="8"/>
        <v>0.8181818181818182</v>
      </c>
      <c r="I48" s="8">
        <v>257</v>
      </c>
      <c r="J48" s="29">
        <v>94</v>
      </c>
      <c r="K48" s="29">
        <v>119</v>
      </c>
      <c r="L48" s="29">
        <v>240</v>
      </c>
      <c r="M48" s="29"/>
      <c r="N48" s="29"/>
      <c r="O48" s="29"/>
      <c r="P48" s="29">
        <v>143</v>
      </c>
      <c r="Q48" s="29">
        <v>-123</v>
      </c>
      <c r="R48" s="29">
        <v>155</v>
      </c>
      <c r="S48" s="29"/>
      <c r="T48" s="29"/>
      <c r="U48" s="29">
        <v>177</v>
      </c>
      <c r="V48" s="29"/>
      <c r="W48" s="29">
        <v>403</v>
      </c>
      <c r="X48" s="29">
        <v>-88</v>
      </c>
      <c r="Y48" s="29">
        <v>150</v>
      </c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30"/>
      <c r="AX48" s="29"/>
      <c r="AY48" s="30"/>
      <c r="AZ48" s="4" t="str">
        <f t="shared" si="6"/>
        <v>Frances</v>
      </c>
      <c r="BA48" s="4" t="str">
        <f t="shared" si="7"/>
        <v>Donovan</v>
      </c>
    </row>
    <row r="49" spans="1:53" s="4" customFormat="1" ht="12" customHeight="1">
      <c r="A49" s="7" t="s">
        <v>207</v>
      </c>
      <c r="B49" s="7" t="s">
        <v>208</v>
      </c>
      <c r="C49" s="5">
        <f aca="true" t="shared" si="9" ref="C49:C112">COUNTIF(I49:AY49,"&gt;0.1")</f>
        <v>19</v>
      </c>
      <c r="D49" s="5">
        <f aca="true" t="shared" si="10" ref="D49:D112">COUNT(I49:AY49)</f>
        <v>22</v>
      </c>
      <c r="E49" s="9">
        <f aca="true" t="shared" si="11" ref="E49:E112">SUMIF(I49:AY49,"&gt;0",I49:AY49)/60</f>
        <v>59.75</v>
      </c>
      <c r="F49" s="9">
        <f aca="true" t="shared" si="12" ref="F49:F112">SUMIF(I49:AY49,"&gt;0",I49:AY49)/60-SUMIF(I49:AY49,"&lt;0",I49:AY49)/60</f>
        <v>65.7</v>
      </c>
      <c r="G49" s="38">
        <f t="shared" si="0"/>
        <v>0.9094368340943683</v>
      </c>
      <c r="H49" s="11">
        <f t="shared" si="8"/>
        <v>0.8636363636363636</v>
      </c>
      <c r="I49" s="8"/>
      <c r="J49" s="29"/>
      <c r="K49" s="29"/>
      <c r="L49" s="29"/>
      <c r="M49" s="29"/>
      <c r="N49" s="29">
        <v>150</v>
      </c>
      <c r="O49" s="29">
        <v>89</v>
      </c>
      <c r="P49" s="29">
        <v>210</v>
      </c>
      <c r="Q49" s="29">
        <v>-123</v>
      </c>
      <c r="R49" s="29">
        <v>206</v>
      </c>
      <c r="S49" s="29">
        <v>-146</v>
      </c>
      <c r="T49" s="29">
        <v>44</v>
      </c>
      <c r="U49" s="29">
        <v>185</v>
      </c>
      <c r="V49" s="29">
        <v>372</v>
      </c>
      <c r="W49" s="29">
        <v>241</v>
      </c>
      <c r="X49" s="29">
        <v>-88</v>
      </c>
      <c r="Y49" s="29">
        <v>140</v>
      </c>
      <c r="Z49" s="29"/>
      <c r="AA49" s="29"/>
      <c r="AB49" s="29"/>
      <c r="AC49" s="29">
        <v>50</v>
      </c>
      <c r="AD49" s="29">
        <v>301</v>
      </c>
      <c r="AE49" s="29">
        <v>100</v>
      </c>
      <c r="AF49" s="29">
        <v>234</v>
      </c>
      <c r="AG49" s="29">
        <v>167</v>
      </c>
      <c r="AH49" s="29">
        <v>50</v>
      </c>
      <c r="AI49" s="29">
        <v>185</v>
      </c>
      <c r="AJ49" s="29">
        <v>245</v>
      </c>
      <c r="AK49" s="29">
        <v>416</v>
      </c>
      <c r="AL49" s="29"/>
      <c r="AM49" s="29">
        <v>200</v>
      </c>
      <c r="AN49" s="29"/>
      <c r="AO49" s="29"/>
      <c r="AP49" s="29"/>
      <c r="AQ49" s="29"/>
      <c r="AR49" s="29"/>
      <c r="AS49" s="29"/>
      <c r="AT49" s="29"/>
      <c r="AU49" s="29"/>
      <c r="AV49" s="29"/>
      <c r="AW49" s="30"/>
      <c r="AX49" s="29"/>
      <c r="AY49" s="30"/>
      <c r="AZ49" s="4" t="str">
        <f t="shared" si="6"/>
        <v>Friedhelm</v>
      </c>
      <c r="BA49" s="4" t="str">
        <f t="shared" si="7"/>
        <v>Dorst</v>
      </c>
    </row>
    <row r="50" spans="1:53" s="4" customFormat="1" ht="12" customHeight="1">
      <c r="A50" s="7" t="s">
        <v>193</v>
      </c>
      <c r="B50" s="7" t="s">
        <v>204</v>
      </c>
      <c r="C50" s="5">
        <f t="shared" si="9"/>
        <v>1</v>
      </c>
      <c r="D50" s="5">
        <f t="shared" si="10"/>
        <v>2</v>
      </c>
      <c r="E50" s="9">
        <f t="shared" si="11"/>
        <v>1.2333333333333334</v>
      </c>
      <c r="F50" s="9">
        <f t="shared" si="12"/>
        <v>3.283333333333333</v>
      </c>
      <c r="G50" s="38">
        <f t="shared" si="0"/>
        <v>0.3756345177664975</v>
      </c>
      <c r="H50" s="11">
        <f t="shared" si="8"/>
        <v>0.5</v>
      </c>
      <c r="I50" s="8"/>
      <c r="J50" s="29"/>
      <c r="K50" s="29"/>
      <c r="L50" s="29"/>
      <c r="M50" s="29"/>
      <c r="N50" s="29"/>
      <c r="O50" s="29">
        <v>74</v>
      </c>
      <c r="P50" s="29"/>
      <c r="Q50" s="29">
        <v>-123</v>
      </c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30"/>
      <c r="AX50" s="29"/>
      <c r="AY50" s="30"/>
      <c r="AZ50" s="4" t="str">
        <f t="shared" si="6"/>
        <v>Chris</v>
      </c>
      <c r="BA50" s="4" t="str">
        <f t="shared" si="7"/>
        <v>Dwyer</v>
      </c>
    </row>
    <row r="51" spans="1:53" ht="12" customHeight="1">
      <c r="A51" s="7" t="s">
        <v>6</v>
      </c>
      <c r="B51" s="7" t="s">
        <v>6</v>
      </c>
      <c r="C51" s="5">
        <f t="shared" si="9"/>
        <v>3</v>
      </c>
      <c r="D51" s="5">
        <f t="shared" si="10"/>
        <v>3</v>
      </c>
      <c r="E51" s="9">
        <f t="shared" si="11"/>
        <v>4.9</v>
      </c>
      <c r="F51" s="9">
        <f t="shared" si="12"/>
        <v>4.9</v>
      </c>
      <c r="G51" s="38">
        <f t="shared" si="0"/>
        <v>1</v>
      </c>
      <c r="H51" s="11">
        <f t="shared" si="8"/>
        <v>1</v>
      </c>
      <c r="I51" s="8"/>
      <c r="J51" s="29"/>
      <c r="K51" s="29"/>
      <c r="L51" s="29"/>
      <c r="M51" s="29"/>
      <c r="N51" s="29"/>
      <c r="O51" s="29">
        <v>15</v>
      </c>
      <c r="P51" s="29">
        <v>137</v>
      </c>
      <c r="Q51" s="29">
        <v>142</v>
      </c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30"/>
      <c r="AX51" s="29"/>
      <c r="AY51" s="30"/>
      <c r="AZ51" s="4" t="str">
        <f t="shared" si="6"/>
        <v>Ecliptomaniacs</v>
      </c>
      <c r="BA51" s="4" t="str">
        <f t="shared" si="7"/>
        <v>Ecliptomaniacs</v>
      </c>
    </row>
    <row r="52" spans="1:53" ht="12" customHeight="1">
      <c r="A52" s="7" t="s">
        <v>216</v>
      </c>
      <c r="B52" s="7" t="s">
        <v>217</v>
      </c>
      <c r="C52" s="5">
        <f t="shared" si="9"/>
        <v>12</v>
      </c>
      <c r="D52" s="5">
        <f t="shared" si="10"/>
        <v>13</v>
      </c>
      <c r="E52" s="9">
        <f t="shared" si="11"/>
        <v>33.28333333333333</v>
      </c>
      <c r="F52" s="9">
        <f t="shared" si="12"/>
        <v>36.36666666666667</v>
      </c>
      <c r="G52" s="38">
        <f t="shared" si="0"/>
        <v>0.9152153987167735</v>
      </c>
      <c r="H52" s="11">
        <f>IF(D52&gt;0,C52/D52,"")</f>
        <v>0.9230769230769231</v>
      </c>
      <c r="I52" s="8"/>
      <c r="J52" s="29"/>
      <c r="K52" s="29"/>
      <c r="L52" s="29"/>
      <c r="M52" s="29"/>
      <c r="N52" s="29"/>
      <c r="O52" s="29">
        <v>15</v>
      </c>
      <c r="P52" s="29">
        <v>180</v>
      </c>
      <c r="Q52" s="29">
        <v>142</v>
      </c>
      <c r="R52" s="29">
        <v>190</v>
      </c>
      <c r="S52" s="29"/>
      <c r="T52" s="29">
        <v>44</v>
      </c>
      <c r="U52" s="29">
        <v>178</v>
      </c>
      <c r="V52" s="29"/>
      <c r="W52" s="29">
        <v>385</v>
      </c>
      <c r="X52" s="29"/>
      <c r="Y52" s="29"/>
      <c r="Z52" s="29"/>
      <c r="AA52" s="29"/>
      <c r="AB52" s="29"/>
      <c r="AC52" s="29"/>
      <c r="AD52" s="29">
        <v>308</v>
      </c>
      <c r="AE52" s="29">
        <v>100</v>
      </c>
      <c r="AF52" s="29">
        <v>238</v>
      </c>
      <c r="AG52" s="29">
        <v>167</v>
      </c>
      <c r="AH52" s="29">
        <v>50</v>
      </c>
      <c r="AI52" s="29"/>
      <c r="AJ52" s="29">
        <v>-185</v>
      </c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30"/>
      <c r="AX52" s="29"/>
      <c r="AY52" s="30"/>
      <c r="AZ52" s="4" t="str">
        <f t="shared" si="6"/>
        <v>Steve</v>
      </c>
      <c r="BA52" s="4" t="str">
        <f t="shared" si="7"/>
        <v>Edberg</v>
      </c>
    </row>
    <row r="53" spans="1:53" s="4" customFormat="1" ht="12" customHeight="1">
      <c r="A53" s="7" t="s">
        <v>139</v>
      </c>
      <c r="B53" s="7" t="s">
        <v>79</v>
      </c>
      <c r="C53" s="5">
        <f t="shared" si="9"/>
        <v>4</v>
      </c>
      <c r="D53" s="5">
        <f t="shared" si="10"/>
        <v>4</v>
      </c>
      <c r="E53" s="9">
        <f t="shared" si="11"/>
        <v>8.4</v>
      </c>
      <c r="F53" s="9">
        <f t="shared" si="12"/>
        <v>8.4</v>
      </c>
      <c r="G53" s="38">
        <f t="shared" si="0"/>
        <v>1</v>
      </c>
      <c r="H53" s="11">
        <f t="shared" si="8"/>
        <v>1</v>
      </c>
      <c r="I53" s="8"/>
      <c r="J53" s="29"/>
      <c r="K53" s="29"/>
      <c r="L53" s="29"/>
      <c r="M53" s="29"/>
      <c r="N53" s="29"/>
      <c r="O53" s="29"/>
      <c r="P53" s="29">
        <v>142</v>
      </c>
      <c r="Q53" s="29">
        <v>130</v>
      </c>
      <c r="R53" s="29">
        <v>177</v>
      </c>
      <c r="S53" s="29"/>
      <c r="T53" s="29">
        <v>55</v>
      </c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30"/>
      <c r="AX53" s="29"/>
      <c r="AY53" s="30"/>
      <c r="AZ53" s="4" t="str">
        <f t="shared" si="6"/>
        <v>Dietrich</v>
      </c>
      <c r="BA53" s="4" t="str">
        <f t="shared" si="7"/>
        <v>Ehmann</v>
      </c>
    </row>
    <row r="54" spans="1:53" s="6" customFormat="1" ht="12" customHeight="1">
      <c r="A54" s="7" t="s">
        <v>126</v>
      </c>
      <c r="B54" s="7" t="s">
        <v>12</v>
      </c>
      <c r="C54" s="5">
        <f t="shared" si="9"/>
        <v>19</v>
      </c>
      <c r="D54" s="5">
        <f t="shared" si="10"/>
        <v>23</v>
      </c>
      <c r="E54" s="9">
        <f t="shared" si="11"/>
        <v>59.016666666666666</v>
      </c>
      <c r="F54" s="9">
        <f t="shared" si="12"/>
        <v>67.03333333333333</v>
      </c>
      <c r="G54" s="38">
        <f t="shared" si="0"/>
        <v>0.8804077573346594</v>
      </c>
      <c r="H54" s="11">
        <f t="shared" si="8"/>
        <v>0.8260869565217391</v>
      </c>
      <c r="I54" s="8">
        <v>320</v>
      </c>
      <c r="J54" s="29">
        <v>246</v>
      </c>
      <c r="K54" s="29">
        <v>97</v>
      </c>
      <c r="L54" s="29">
        <v>241</v>
      </c>
      <c r="M54" s="29">
        <v>32</v>
      </c>
      <c r="N54" s="29">
        <v>73</v>
      </c>
      <c r="O54" s="29">
        <v>-74</v>
      </c>
      <c r="P54" s="29">
        <v>213</v>
      </c>
      <c r="Q54" s="29">
        <v>125</v>
      </c>
      <c r="R54" s="29">
        <v>190</v>
      </c>
      <c r="S54" s="29">
        <v>-146</v>
      </c>
      <c r="T54" s="29">
        <v>41</v>
      </c>
      <c r="U54" s="29">
        <v>187</v>
      </c>
      <c r="V54" s="29"/>
      <c r="W54" s="29">
        <v>377</v>
      </c>
      <c r="X54" s="29">
        <v>70</v>
      </c>
      <c r="Y54" s="29"/>
      <c r="Z54" s="29"/>
      <c r="AA54" s="29"/>
      <c r="AB54" s="29"/>
      <c r="AC54" s="29">
        <v>95</v>
      </c>
      <c r="AD54" s="29">
        <v>293</v>
      </c>
      <c r="AE54" s="29"/>
      <c r="AF54" s="29">
        <v>238</v>
      </c>
      <c r="AG54" s="29">
        <v>169</v>
      </c>
      <c r="AH54" s="29">
        <v>-130</v>
      </c>
      <c r="AI54" s="29"/>
      <c r="AJ54" s="29"/>
      <c r="AK54" s="29">
        <v>361</v>
      </c>
      <c r="AL54" s="29">
        <v>-131</v>
      </c>
      <c r="AM54" s="29">
        <v>173</v>
      </c>
      <c r="AN54" s="29"/>
      <c r="AO54" s="29"/>
      <c r="AP54" s="29"/>
      <c r="AQ54" s="29"/>
      <c r="AR54" s="29"/>
      <c r="AS54" s="29"/>
      <c r="AT54" s="29"/>
      <c r="AU54" s="29"/>
      <c r="AV54" s="29"/>
      <c r="AW54" s="31"/>
      <c r="AX54" s="33"/>
      <c r="AY54" s="31"/>
      <c r="AZ54" s="4" t="str">
        <f t="shared" si="6"/>
        <v>Fred</v>
      </c>
      <c r="BA54" s="4" t="str">
        <f t="shared" si="7"/>
        <v>Espenak</v>
      </c>
    </row>
    <row r="55" spans="1:53" s="4" customFormat="1" ht="12" customHeight="1">
      <c r="A55" s="7" t="s">
        <v>151</v>
      </c>
      <c r="B55" s="7" t="s">
        <v>65</v>
      </c>
      <c r="C55" s="5">
        <f t="shared" si="9"/>
        <v>3</v>
      </c>
      <c r="D55" s="5">
        <f t="shared" si="10"/>
        <v>3</v>
      </c>
      <c r="E55" s="9">
        <f t="shared" si="11"/>
        <v>12.083333333333334</v>
      </c>
      <c r="F55" s="9">
        <f t="shared" si="12"/>
        <v>12.083333333333334</v>
      </c>
      <c r="G55" s="38">
        <f t="shared" si="0"/>
        <v>1</v>
      </c>
      <c r="H55" s="11">
        <f t="shared" si="8"/>
        <v>1</v>
      </c>
      <c r="I55" s="8"/>
      <c r="J55" s="29"/>
      <c r="K55" s="29"/>
      <c r="L55" s="29"/>
      <c r="M55" s="29"/>
      <c r="N55" s="29"/>
      <c r="O55" s="29"/>
      <c r="P55" s="29"/>
      <c r="Q55" s="29">
        <v>135</v>
      </c>
      <c r="R55" s="29"/>
      <c r="S55" s="29"/>
      <c r="T55" s="29"/>
      <c r="U55" s="29"/>
      <c r="V55" s="29"/>
      <c r="W55" s="29">
        <v>410</v>
      </c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>
        <v>180</v>
      </c>
      <c r="AN55" s="29"/>
      <c r="AO55" s="29"/>
      <c r="AP55" s="29"/>
      <c r="AQ55" s="29"/>
      <c r="AR55" s="29"/>
      <c r="AS55" s="29"/>
      <c r="AT55" s="29"/>
      <c r="AU55" s="29"/>
      <c r="AV55" s="29"/>
      <c r="AW55" s="30"/>
      <c r="AX55" s="29"/>
      <c r="AY55" s="30"/>
      <c r="AZ55" s="4" t="str">
        <f t="shared" si="6"/>
        <v>Don</v>
      </c>
      <c r="BA55" s="4" t="str">
        <f t="shared" si="7"/>
        <v>Estes</v>
      </c>
    </row>
    <row r="56" spans="1:53" s="6" customFormat="1" ht="12" customHeight="1">
      <c r="A56" s="7" t="s">
        <v>199</v>
      </c>
      <c r="B56" s="7" t="s">
        <v>17</v>
      </c>
      <c r="C56" s="5">
        <f t="shared" si="9"/>
        <v>11</v>
      </c>
      <c r="D56" s="5">
        <f t="shared" si="10"/>
        <v>13</v>
      </c>
      <c r="E56" s="9">
        <f t="shared" si="11"/>
        <v>35.9</v>
      </c>
      <c r="F56" s="9">
        <f t="shared" si="12"/>
        <v>39.8</v>
      </c>
      <c r="G56" s="38">
        <f t="shared" si="0"/>
        <v>0.9020100502512564</v>
      </c>
      <c r="H56" s="11">
        <f t="shared" si="8"/>
        <v>0.8461538461538461</v>
      </c>
      <c r="I56" s="8"/>
      <c r="J56" s="29"/>
      <c r="K56" s="29"/>
      <c r="L56" s="29">
        <v>242</v>
      </c>
      <c r="M56" s="29"/>
      <c r="N56" s="29"/>
      <c r="O56" s="29">
        <v>26</v>
      </c>
      <c r="P56" s="29">
        <v>193</v>
      </c>
      <c r="Q56" s="29">
        <v>127</v>
      </c>
      <c r="R56" s="29">
        <v>218</v>
      </c>
      <c r="S56" s="29">
        <v>-146</v>
      </c>
      <c r="T56" s="29">
        <v>47</v>
      </c>
      <c r="U56" s="29">
        <v>178</v>
      </c>
      <c r="V56" s="29"/>
      <c r="W56" s="29">
        <v>410</v>
      </c>
      <c r="X56" s="29">
        <v>-88</v>
      </c>
      <c r="Y56" s="29"/>
      <c r="Z56" s="29"/>
      <c r="AA56" s="29"/>
      <c r="AB56" s="29"/>
      <c r="AC56" s="29"/>
      <c r="AD56" s="29">
        <v>309</v>
      </c>
      <c r="AE56" s="29"/>
      <c r="AF56" s="29">
        <v>245</v>
      </c>
      <c r="AG56" s="29">
        <v>159</v>
      </c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32"/>
      <c r="AX56" s="33"/>
      <c r="AY56" s="30"/>
      <c r="AZ56" s="4" t="str">
        <f t="shared" si="6"/>
        <v>Brian</v>
      </c>
      <c r="BA56" s="4" t="str">
        <f t="shared" si="7"/>
        <v>Felles</v>
      </c>
    </row>
    <row r="57" spans="1:53" s="4" customFormat="1" ht="12" customHeight="1">
      <c r="A57" s="7" t="s">
        <v>198</v>
      </c>
      <c r="B57" s="7" t="s">
        <v>17</v>
      </c>
      <c r="C57" s="5">
        <f t="shared" si="9"/>
        <v>9</v>
      </c>
      <c r="D57" s="5">
        <f t="shared" si="10"/>
        <v>11</v>
      </c>
      <c r="E57" s="9">
        <f t="shared" si="11"/>
        <v>29.16668333333333</v>
      </c>
      <c r="F57" s="9">
        <f t="shared" si="12"/>
        <v>31.600016666666665</v>
      </c>
      <c r="G57" s="38">
        <f t="shared" si="0"/>
        <v>0.9229958212047357</v>
      </c>
      <c r="H57" s="11">
        <f t="shared" si="8"/>
        <v>0.8181818181818182</v>
      </c>
      <c r="I57" s="8"/>
      <c r="J57" s="29"/>
      <c r="K57" s="29"/>
      <c r="L57" s="29">
        <v>242</v>
      </c>
      <c r="M57" s="29"/>
      <c r="N57" s="29"/>
      <c r="O57" s="29">
        <v>26</v>
      </c>
      <c r="P57" s="29">
        <v>193</v>
      </c>
      <c r="Q57" s="29">
        <v>127</v>
      </c>
      <c r="R57" s="29">
        <v>218</v>
      </c>
      <c r="S57" s="29">
        <v>-146</v>
      </c>
      <c r="T57" s="29">
        <v>47</v>
      </c>
      <c r="U57" s="29">
        <v>178</v>
      </c>
      <c r="V57" s="29"/>
      <c r="W57" s="29">
        <v>410</v>
      </c>
      <c r="X57" s="29">
        <v>0.001</v>
      </c>
      <c r="Y57" s="29"/>
      <c r="Z57" s="29"/>
      <c r="AA57" s="29"/>
      <c r="AB57" s="29"/>
      <c r="AC57" s="29"/>
      <c r="AD57" s="29">
        <v>309</v>
      </c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9"/>
      <c r="AS57" s="29"/>
      <c r="AT57" s="29"/>
      <c r="AU57" s="29"/>
      <c r="AV57" s="29"/>
      <c r="AW57" s="32"/>
      <c r="AX57" s="29"/>
      <c r="AY57" s="30"/>
      <c r="AZ57" s="4" t="str">
        <f t="shared" si="6"/>
        <v>Jean</v>
      </c>
      <c r="BA57" s="4" t="str">
        <f t="shared" si="7"/>
        <v>Felles</v>
      </c>
    </row>
    <row r="58" spans="1:53" s="4" customFormat="1" ht="12" customHeight="1">
      <c r="A58" s="7" t="s">
        <v>209</v>
      </c>
      <c r="B58" s="7" t="s">
        <v>210</v>
      </c>
      <c r="C58" s="5">
        <f t="shared" si="9"/>
        <v>6</v>
      </c>
      <c r="D58" s="5">
        <f t="shared" si="10"/>
        <v>6</v>
      </c>
      <c r="E58" s="9">
        <f t="shared" si="11"/>
        <v>18.55</v>
      </c>
      <c r="F58" s="9">
        <f t="shared" si="12"/>
        <v>18.55</v>
      </c>
      <c r="G58" s="38">
        <f t="shared" si="0"/>
        <v>1</v>
      </c>
      <c r="H58" s="11">
        <f t="shared" si="8"/>
        <v>1</v>
      </c>
      <c r="I58" s="8"/>
      <c r="J58" s="29"/>
      <c r="K58" s="29"/>
      <c r="L58" s="29"/>
      <c r="M58" s="29"/>
      <c r="N58" s="29">
        <v>150</v>
      </c>
      <c r="O58" s="29">
        <v>26</v>
      </c>
      <c r="P58" s="29">
        <v>212</v>
      </c>
      <c r="Q58" s="29">
        <v>116</v>
      </c>
      <c r="R58" s="29">
        <v>196</v>
      </c>
      <c r="S58" s="29"/>
      <c r="T58" s="29"/>
      <c r="U58" s="29"/>
      <c r="V58" s="29"/>
      <c r="W58" s="29">
        <v>413</v>
      </c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32"/>
      <c r="AX58" s="29"/>
      <c r="AY58" s="30"/>
      <c r="AZ58" s="4" t="str">
        <f t="shared" si="6"/>
        <v>Leticia</v>
      </c>
      <c r="BA58" s="4" t="str">
        <f t="shared" si="7"/>
        <v>Ferrer</v>
      </c>
    </row>
    <row r="59" spans="1:53" ht="12" customHeight="1">
      <c r="A59" s="4" t="s">
        <v>115</v>
      </c>
      <c r="B59" s="4" t="s">
        <v>105</v>
      </c>
      <c r="C59" s="5">
        <f t="shared" si="9"/>
        <v>2</v>
      </c>
      <c r="D59" s="5">
        <f t="shared" si="10"/>
        <v>3</v>
      </c>
      <c r="E59" s="9">
        <f t="shared" si="11"/>
        <v>3.533333333333333</v>
      </c>
      <c r="F59" s="9">
        <f t="shared" si="12"/>
        <v>5.583333333333333</v>
      </c>
      <c r="G59" s="38">
        <f t="shared" si="0"/>
        <v>0.6328358208955224</v>
      </c>
      <c r="H59" s="11">
        <f t="shared" si="8"/>
        <v>0.6666666666666666</v>
      </c>
      <c r="I59" s="8"/>
      <c r="J59" s="29"/>
      <c r="K59" s="29"/>
      <c r="L59" s="29"/>
      <c r="M59" s="29"/>
      <c r="N59" s="29"/>
      <c r="O59" s="29">
        <v>32</v>
      </c>
      <c r="P59" s="29">
        <v>180</v>
      </c>
      <c r="Q59" s="29">
        <v>-123</v>
      </c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2"/>
      <c r="AP59" s="32"/>
      <c r="AQ59" s="32"/>
      <c r="AR59" s="32"/>
      <c r="AS59" s="32"/>
      <c r="AT59" s="32"/>
      <c r="AU59" s="32"/>
      <c r="AV59" s="32"/>
      <c r="AW59" s="32"/>
      <c r="AX59" s="29"/>
      <c r="AY59" s="30"/>
      <c r="AZ59" s="4" t="str">
        <f t="shared" si="6"/>
        <v>David</v>
      </c>
      <c r="BA59" s="4" t="str">
        <f t="shared" si="7"/>
        <v>Fielding</v>
      </c>
    </row>
    <row r="60" spans="1:53" s="4" customFormat="1" ht="12" customHeight="1">
      <c r="A60" s="7" t="s">
        <v>127</v>
      </c>
      <c r="B60" s="7" t="s">
        <v>26</v>
      </c>
      <c r="C60" s="5">
        <f t="shared" si="9"/>
        <v>7</v>
      </c>
      <c r="D60" s="5">
        <f t="shared" si="10"/>
        <v>7</v>
      </c>
      <c r="E60" s="9">
        <f t="shared" si="11"/>
        <v>26.766666666666666</v>
      </c>
      <c r="F60" s="9">
        <f t="shared" si="12"/>
        <v>26.766666666666666</v>
      </c>
      <c r="G60" s="38">
        <f t="shared" si="0"/>
        <v>1</v>
      </c>
      <c r="H60" s="11">
        <f t="shared" si="8"/>
        <v>1</v>
      </c>
      <c r="I60" s="8"/>
      <c r="J60" s="29"/>
      <c r="K60" s="29"/>
      <c r="L60" s="29"/>
      <c r="M60" s="29"/>
      <c r="N60" s="29"/>
      <c r="O60" s="29"/>
      <c r="P60" s="29">
        <v>180</v>
      </c>
      <c r="Q60" s="29">
        <v>166</v>
      </c>
      <c r="R60" s="29">
        <v>210</v>
      </c>
      <c r="S60" s="29"/>
      <c r="T60" s="29"/>
      <c r="U60" s="29"/>
      <c r="V60" s="29"/>
      <c r="W60" s="29">
        <v>360</v>
      </c>
      <c r="X60" s="29"/>
      <c r="Y60" s="29"/>
      <c r="Z60" s="29"/>
      <c r="AA60" s="29"/>
      <c r="AB60" s="29"/>
      <c r="AC60" s="29"/>
      <c r="AD60" s="29"/>
      <c r="AE60" s="29"/>
      <c r="AF60" s="29"/>
      <c r="AG60" s="29">
        <v>180</v>
      </c>
      <c r="AH60" s="29"/>
      <c r="AI60" s="29"/>
      <c r="AJ60" s="29"/>
      <c r="AK60" s="29">
        <v>330</v>
      </c>
      <c r="AL60" s="29">
        <v>180</v>
      </c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30"/>
      <c r="AX60" s="29"/>
      <c r="AY60" s="30"/>
      <c r="AZ60" s="4" t="str">
        <f t="shared" si="6"/>
        <v>Eric</v>
      </c>
      <c r="BA60" s="4" t="str">
        <f t="shared" si="7"/>
        <v>Flescher</v>
      </c>
    </row>
    <row r="61" spans="1:53" s="4" customFormat="1" ht="12" customHeight="1">
      <c r="A61" s="7" t="s">
        <v>169</v>
      </c>
      <c r="B61" s="7" t="s">
        <v>47</v>
      </c>
      <c r="C61" s="5">
        <f t="shared" si="9"/>
        <v>7</v>
      </c>
      <c r="D61" s="5">
        <f t="shared" si="10"/>
        <v>9</v>
      </c>
      <c r="E61" s="9">
        <f t="shared" si="11"/>
        <v>18.433333333333334</v>
      </c>
      <c r="F61" s="9">
        <f t="shared" si="12"/>
        <v>21.85</v>
      </c>
      <c r="G61" s="38">
        <f t="shared" si="0"/>
        <v>0.8436308161708619</v>
      </c>
      <c r="H61" s="11">
        <f t="shared" si="8"/>
        <v>0.7777777777777778</v>
      </c>
      <c r="I61" s="8"/>
      <c r="J61" s="29"/>
      <c r="K61" s="29"/>
      <c r="L61" s="29"/>
      <c r="M61" s="29"/>
      <c r="N61" s="29"/>
      <c r="O61" s="29">
        <v>-74</v>
      </c>
      <c r="P61" s="29"/>
      <c r="Q61" s="29">
        <v>123</v>
      </c>
      <c r="R61" s="29">
        <v>195</v>
      </c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>
        <v>328</v>
      </c>
      <c r="AL61" s="29">
        <v>-131</v>
      </c>
      <c r="AM61" s="29">
        <v>173</v>
      </c>
      <c r="AN61" s="29"/>
      <c r="AO61" s="29"/>
      <c r="AP61" s="29"/>
      <c r="AQ61" s="29">
        <v>100</v>
      </c>
      <c r="AR61" s="29"/>
      <c r="AS61" s="29"/>
      <c r="AT61" s="29"/>
      <c r="AU61" s="29"/>
      <c r="AV61" s="29"/>
      <c r="AW61" s="30">
        <v>82</v>
      </c>
      <c r="AX61" s="29"/>
      <c r="AY61" s="30">
        <v>105</v>
      </c>
      <c r="AZ61" s="4" t="str">
        <f t="shared" si="6"/>
        <v>Gerard</v>
      </c>
      <c r="BA61" s="4" t="str">
        <f t="shared" si="7"/>
        <v>Foley</v>
      </c>
    </row>
    <row r="62" spans="1:53" s="4" customFormat="1" ht="12" customHeight="1">
      <c r="A62" s="7" t="s">
        <v>157</v>
      </c>
      <c r="B62" s="7" t="s">
        <v>30</v>
      </c>
      <c r="C62" s="5">
        <f t="shared" si="9"/>
        <v>9</v>
      </c>
      <c r="D62" s="5">
        <f t="shared" si="10"/>
        <v>9</v>
      </c>
      <c r="E62" s="9">
        <f t="shared" si="11"/>
        <v>27.233333333333334</v>
      </c>
      <c r="F62" s="9">
        <f t="shared" si="12"/>
        <v>27.233333333333334</v>
      </c>
      <c r="G62" s="38">
        <f t="shared" si="0"/>
        <v>1</v>
      </c>
      <c r="H62" s="11">
        <f t="shared" si="8"/>
        <v>1</v>
      </c>
      <c r="I62" s="8"/>
      <c r="J62" s="29"/>
      <c r="K62" s="29"/>
      <c r="L62" s="29">
        <v>241</v>
      </c>
      <c r="M62" s="29"/>
      <c r="N62" s="29"/>
      <c r="O62" s="29">
        <v>25</v>
      </c>
      <c r="P62" s="29">
        <v>143</v>
      </c>
      <c r="Q62" s="29">
        <v>142</v>
      </c>
      <c r="R62" s="29">
        <v>155</v>
      </c>
      <c r="S62" s="29"/>
      <c r="T62" s="29">
        <v>40</v>
      </c>
      <c r="U62" s="29">
        <v>175</v>
      </c>
      <c r="V62" s="29"/>
      <c r="W62" s="29">
        <v>403</v>
      </c>
      <c r="X62" s="29"/>
      <c r="Y62" s="29"/>
      <c r="Z62" s="29"/>
      <c r="AA62" s="29"/>
      <c r="AB62" s="29"/>
      <c r="AC62" s="29"/>
      <c r="AD62" s="29">
        <v>310</v>
      </c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30"/>
      <c r="AX62" s="29"/>
      <c r="AY62" s="30"/>
      <c r="AZ62" s="4" t="str">
        <f t="shared" si="6"/>
        <v>Mike</v>
      </c>
      <c r="BA62" s="4" t="str">
        <f t="shared" si="7"/>
        <v>Foulkes</v>
      </c>
    </row>
    <row r="63" spans="1:53" s="4" customFormat="1" ht="12" customHeight="1">
      <c r="A63" s="7" t="s">
        <v>203</v>
      </c>
      <c r="B63" s="7" t="s">
        <v>240</v>
      </c>
      <c r="C63" s="5">
        <f t="shared" si="9"/>
        <v>2</v>
      </c>
      <c r="D63" s="5">
        <f t="shared" si="10"/>
        <v>2</v>
      </c>
      <c r="E63" s="9">
        <f t="shared" si="11"/>
        <v>5.866666666666666</v>
      </c>
      <c r="F63" s="9">
        <f t="shared" si="12"/>
        <v>5.866666666666666</v>
      </c>
      <c r="G63" s="38">
        <f t="shared" si="0"/>
        <v>1</v>
      </c>
      <c r="H63" s="11">
        <f>IF(D63&gt;0,C63/D63,"")</f>
        <v>1</v>
      </c>
      <c r="I63" s="8">
        <v>320</v>
      </c>
      <c r="J63" s="29"/>
      <c r="K63" s="29"/>
      <c r="L63" s="29"/>
      <c r="M63" s="29">
        <v>32</v>
      </c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30"/>
      <c r="AX63" s="29"/>
      <c r="AY63" s="30"/>
      <c r="AZ63" s="4" t="str">
        <f t="shared" si="6"/>
        <v>Jay</v>
      </c>
      <c r="BA63" s="4" t="str">
        <f t="shared" si="7"/>
        <v>Friedland</v>
      </c>
    </row>
    <row r="64" spans="1:53" s="4" customFormat="1" ht="12" customHeight="1">
      <c r="A64" s="7" t="s">
        <v>131</v>
      </c>
      <c r="B64" s="7" t="s">
        <v>68</v>
      </c>
      <c r="C64" s="5">
        <f t="shared" si="9"/>
        <v>3</v>
      </c>
      <c r="D64" s="5">
        <f t="shared" si="10"/>
        <v>6</v>
      </c>
      <c r="E64" s="9">
        <f t="shared" si="11"/>
        <v>11.600166666666667</v>
      </c>
      <c r="F64" s="9">
        <f t="shared" si="12"/>
        <v>16.400166666666667</v>
      </c>
      <c r="G64" s="38">
        <f t="shared" si="0"/>
        <v>0.7073200475604923</v>
      </c>
      <c r="H64" s="11">
        <f t="shared" si="8"/>
        <v>0.5</v>
      </c>
      <c r="I64" s="8"/>
      <c r="J64" s="29"/>
      <c r="K64" s="29"/>
      <c r="L64" s="29"/>
      <c r="M64" s="29"/>
      <c r="N64" s="29"/>
      <c r="O64" s="29"/>
      <c r="P64" s="29"/>
      <c r="Q64" s="29">
        <v>116</v>
      </c>
      <c r="R64" s="29">
        <v>-200</v>
      </c>
      <c r="S64" s="29"/>
      <c r="T64" s="29"/>
      <c r="U64" s="29">
        <v>185</v>
      </c>
      <c r="V64" s="29">
        <v>0.01</v>
      </c>
      <c r="W64" s="29">
        <v>395</v>
      </c>
      <c r="X64" s="29">
        <v>-88</v>
      </c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  <c r="AT64" s="29"/>
      <c r="AU64" s="29"/>
      <c r="AV64" s="29"/>
      <c r="AW64" s="30"/>
      <c r="AX64" s="29"/>
      <c r="AY64" s="30"/>
      <c r="AZ64" s="4" t="str">
        <f t="shared" si="6"/>
        <v>Jose</v>
      </c>
      <c r="BA64" s="4" t="str">
        <f t="shared" si="7"/>
        <v>Gandia</v>
      </c>
    </row>
    <row r="65" spans="1:53" s="4" customFormat="1" ht="12" customHeight="1">
      <c r="A65" s="7" t="s">
        <v>138</v>
      </c>
      <c r="B65" s="7" t="s">
        <v>80</v>
      </c>
      <c r="C65" s="5">
        <f t="shared" si="9"/>
        <v>2</v>
      </c>
      <c r="D65" s="5">
        <f t="shared" si="10"/>
        <v>2</v>
      </c>
      <c r="E65" s="9">
        <f t="shared" si="11"/>
        <v>7.266666666666667</v>
      </c>
      <c r="F65" s="9">
        <f t="shared" si="12"/>
        <v>7.266666666666667</v>
      </c>
      <c r="G65" s="38">
        <f t="shared" si="0"/>
        <v>1</v>
      </c>
      <c r="H65" s="11">
        <f t="shared" si="8"/>
        <v>1</v>
      </c>
      <c r="I65" s="8"/>
      <c r="J65" s="29"/>
      <c r="K65" s="29"/>
      <c r="L65" s="29"/>
      <c r="M65" s="29"/>
      <c r="N65" s="29"/>
      <c r="O65" s="29"/>
      <c r="P65" s="29">
        <v>213</v>
      </c>
      <c r="Q65" s="29"/>
      <c r="R65" s="29">
        <v>223</v>
      </c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  <c r="AT65" s="29"/>
      <c r="AU65" s="29"/>
      <c r="AV65" s="29"/>
      <c r="AW65" s="32"/>
      <c r="AX65" s="29"/>
      <c r="AY65" s="30"/>
      <c r="AZ65" s="4" t="str">
        <f t="shared" si="6"/>
        <v>Isabel</v>
      </c>
      <c r="BA65" s="4" t="str">
        <f t="shared" si="7"/>
        <v>Garriga</v>
      </c>
    </row>
    <row r="66" spans="1:53" s="4" customFormat="1" ht="12" customHeight="1">
      <c r="A66" s="7" t="s">
        <v>248</v>
      </c>
      <c r="B66" s="7" t="s">
        <v>249</v>
      </c>
      <c r="C66" s="5">
        <f t="shared" si="9"/>
        <v>4</v>
      </c>
      <c r="D66" s="5">
        <f t="shared" si="10"/>
        <v>4</v>
      </c>
      <c r="E66" s="9">
        <f t="shared" si="11"/>
        <v>16.016666666666666</v>
      </c>
      <c r="F66" s="9">
        <f t="shared" si="12"/>
        <v>16.016666666666666</v>
      </c>
      <c r="G66" s="38">
        <f t="shared" si="0"/>
        <v>1</v>
      </c>
      <c r="H66" s="11">
        <f>IF(D66&gt;0,C66/D66,"")</f>
        <v>1</v>
      </c>
      <c r="I66" s="8"/>
      <c r="J66" s="29"/>
      <c r="K66" s="29"/>
      <c r="L66" s="29"/>
      <c r="M66" s="29"/>
      <c r="N66" s="29"/>
      <c r="O66" s="29"/>
      <c r="P66" s="29">
        <v>215</v>
      </c>
      <c r="Q66" s="29">
        <v>142</v>
      </c>
      <c r="R66" s="29">
        <v>224</v>
      </c>
      <c r="S66" s="29"/>
      <c r="T66" s="29"/>
      <c r="U66" s="29"/>
      <c r="V66" s="29"/>
      <c r="W66" s="29">
        <v>380</v>
      </c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  <c r="AT66" s="29"/>
      <c r="AU66" s="29"/>
      <c r="AV66" s="29"/>
      <c r="AW66" s="32"/>
      <c r="AX66" s="29"/>
      <c r="AY66" s="30"/>
      <c r="AZ66" s="4" t="str">
        <f t="shared" si="6"/>
        <v>Jason</v>
      </c>
      <c r="BA66" s="4" t="str">
        <f t="shared" si="7"/>
        <v>Gerber</v>
      </c>
    </row>
    <row r="67" spans="1:53" s="6" customFormat="1" ht="12" customHeight="1">
      <c r="A67" s="7" t="s">
        <v>157</v>
      </c>
      <c r="B67" s="7" t="s">
        <v>18</v>
      </c>
      <c r="C67" s="5">
        <f t="shared" si="9"/>
        <v>15</v>
      </c>
      <c r="D67" s="5">
        <f t="shared" si="10"/>
        <v>17</v>
      </c>
      <c r="E67" s="9">
        <f t="shared" si="11"/>
        <v>49.06666666666667</v>
      </c>
      <c r="F67" s="9">
        <f t="shared" si="12"/>
        <v>52.96666666666667</v>
      </c>
      <c r="G67" s="38">
        <f t="shared" si="0"/>
        <v>0.9263687853996224</v>
      </c>
      <c r="H67" s="11">
        <f t="shared" si="8"/>
        <v>0.8823529411764706</v>
      </c>
      <c r="I67" s="8">
        <v>239</v>
      </c>
      <c r="J67" s="29">
        <f>6*60+42</f>
        <v>402</v>
      </c>
      <c r="K67" s="29">
        <v>175</v>
      </c>
      <c r="L67" s="29">
        <v>243</v>
      </c>
      <c r="M67" s="29">
        <v>32</v>
      </c>
      <c r="N67" s="29">
        <f>N$6</f>
        <v>118</v>
      </c>
      <c r="O67" s="29">
        <v>27</v>
      </c>
      <c r="P67" s="29">
        <f>3*60+30</f>
        <v>210</v>
      </c>
      <c r="Q67" s="29">
        <v>140</v>
      </c>
      <c r="R67" s="29">
        <v>217</v>
      </c>
      <c r="S67" s="29">
        <v>-146</v>
      </c>
      <c r="T67" s="29">
        <v>43</v>
      </c>
      <c r="U67" s="29">
        <v>182</v>
      </c>
      <c r="V67" s="29">
        <v>375</v>
      </c>
      <c r="W67" s="29">
        <v>414</v>
      </c>
      <c r="X67" s="29">
        <v>-88</v>
      </c>
      <c r="Y67" s="29">
        <v>127</v>
      </c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29"/>
      <c r="AT67" s="29"/>
      <c r="AU67" s="29"/>
      <c r="AV67" s="29"/>
      <c r="AW67" s="31"/>
      <c r="AX67" s="33"/>
      <c r="AY67" s="31"/>
      <c r="AZ67" s="4" t="str">
        <f t="shared" si="6"/>
        <v>Mike</v>
      </c>
      <c r="BA67" s="4" t="str">
        <f t="shared" si="7"/>
        <v>Gill</v>
      </c>
    </row>
    <row r="68" spans="1:53" s="4" customFormat="1" ht="12" customHeight="1">
      <c r="A68" s="7" t="s">
        <v>245</v>
      </c>
      <c r="B68" s="7" t="s">
        <v>59</v>
      </c>
      <c r="C68" s="5">
        <f t="shared" si="9"/>
        <v>7</v>
      </c>
      <c r="D68" s="5">
        <f t="shared" si="10"/>
        <v>8</v>
      </c>
      <c r="E68" s="9">
        <f t="shared" si="11"/>
        <v>19.666666666666668</v>
      </c>
      <c r="F68" s="9">
        <f t="shared" si="12"/>
        <v>21.133333333333333</v>
      </c>
      <c r="G68" s="38">
        <f t="shared" si="0"/>
        <v>0.9305993690851736</v>
      </c>
      <c r="H68" s="11">
        <f t="shared" si="8"/>
        <v>0.875</v>
      </c>
      <c r="I68" s="8"/>
      <c r="J68" s="29"/>
      <c r="K68" s="29">
        <v>138</v>
      </c>
      <c r="L68" s="29">
        <v>240</v>
      </c>
      <c r="M68" s="29">
        <v>32</v>
      </c>
      <c r="N68" s="29"/>
      <c r="O68" s="29">
        <v>3</v>
      </c>
      <c r="P68" s="29">
        <v>213</v>
      </c>
      <c r="Q68" s="29">
        <v>142</v>
      </c>
      <c r="R68" s="29"/>
      <c r="S68" s="29"/>
      <c r="T68" s="29"/>
      <c r="U68" s="29"/>
      <c r="V68" s="29"/>
      <c r="W68" s="29">
        <v>412</v>
      </c>
      <c r="X68" s="29">
        <v>-88</v>
      </c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/>
      <c r="AS68" s="29"/>
      <c r="AT68" s="29"/>
      <c r="AU68" s="29"/>
      <c r="AV68" s="29"/>
      <c r="AW68" s="32"/>
      <c r="AX68" s="29"/>
      <c r="AY68" s="30"/>
      <c r="AZ68" s="4" t="str">
        <f t="shared" si="6"/>
        <v>Juan Pedro</v>
      </c>
      <c r="BA68" s="4" t="str">
        <f t="shared" si="7"/>
        <v>Gomez</v>
      </c>
    </row>
    <row r="69" spans="1:53" s="4" customFormat="1" ht="12" customHeight="1">
      <c r="A69" s="7" t="s">
        <v>236</v>
      </c>
      <c r="B69" s="7" t="s">
        <v>237</v>
      </c>
      <c r="C69" s="5">
        <f t="shared" si="9"/>
        <v>2</v>
      </c>
      <c r="D69" s="5">
        <f t="shared" si="10"/>
        <v>2</v>
      </c>
      <c r="E69" s="9">
        <f t="shared" si="11"/>
        <v>7.6</v>
      </c>
      <c r="F69" s="9">
        <f t="shared" si="12"/>
        <v>7.6</v>
      </c>
      <c r="G69" s="38">
        <f t="shared" si="0"/>
        <v>1</v>
      </c>
      <c r="H69" s="11">
        <f>IF(D69&gt;0,C69/D69,"")</f>
        <v>1</v>
      </c>
      <c r="I69" s="8"/>
      <c r="J69" s="29"/>
      <c r="K69" s="29"/>
      <c r="L69" s="29">
        <v>226</v>
      </c>
      <c r="M69" s="29"/>
      <c r="N69" s="29"/>
      <c r="O69" s="29"/>
      <c r="P69" s="29"/>
      <c r="Q69" s="29"/>
      <c r="R69" s="29">
        <v>230</v>
      </c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32"/>
      <c r="AX69" s="29"/>
      <c r="AY69" s="30"/>
      <c r="AZ69" s="4" t="str">
        <f t="shared" si="6"/>
        <v>Thomas</v>
      </c>
      <c r="BA69" s="4" t="str">
        <f t="shared" si="7"/>
        <v>Goodey</v>
      </c>
    </row>
    <row r="70" spans="1:53" s="4" customFormat="1" ht="12" customHeight="1">
      <c r="A70" s="7" t="s">
        <v>191</v>
      </c>
      <c r="B70" s="7" t="s">
        <v>24</v>
      </c>
      <c r="C70" s="5">
        <f t="shared" si="9"/>
        <v>11</v>
      </c>
      <c r="D70" s="5">
        <f t="shared" si="10"/>
        <v>14</v>
      </c>
      <c r="E70" s="9">
        <f t="shared" si="11"/>
        <v>26.816666666666666</v>
      </c>
      <c r="F70" s="9">
        <f t="shared" si="12"/>
        <v>34.6</v>
      </c>
      <c r="G70" s="38">
        <f t="shared" si="0"/>
        <v>0.7750481695568401</v>
      </c>
      <c r="H70" s="11">
        <f t="shared" si="8"/>
        <v>0.7857142857142857</v>
      </c>
      <c r="I70" s="8"/>
      <c r="J70" s="29"/>
      <c r="K70" s="29"/>
      <c r="L70" s="29"/>
      <c r="M70" s="29"/>
      <c r="N70" s="29"/>
      <c r="O70" s="29"/>
      <c r="P70" s="29"/>
      <c r="Q70" s="29">
        <v>125</v>
      </c>
      <c r="R70" s="29">
        <v>230</v>
      </c>
      <c r="S70" s="29"/>
      <c r="T70" s="29">
        <v>43</v>
      </c>
      <c r="U70" s="29">
        <v>178</v>
      </c>
      <c r="V70" s="29"/>
      <c r="W70" s="29">
        <v>-248</v>
      </c>
      <c r="X70" s="29">
        <v>-88</v>
      </c>
      <c r="Y70" s="29">
        <v>150</v>
      </c>
      <c r="Z70" s="29"/>
      <c r="AA70" s="29"/>
      <c r="AB70" s="29"/>
      <c r="AC70" s="29">
        <v>54</v>
      </c>
      <c r="AD70" s="29">
        <v>309</v>
      </c>
      <c r="AE70" s="29">
        <v>100</v>
      </c>
      <c r="AF70" s="29">
        <v>200</v>
      </c>
      <c r="AG70" s="29">
        <v>150</v>
      </c>
      <c r="AH70" s="29"/>
      <c r="AI70" s="29"/>
      <c r="AJ70" s="29"/>
      <c r="AK70" s="29"/>
      <c r="AL70" s="29">
        <v>-131</v>
      </c>
      <c r="AM70" s="29"/>
      <c r="AN70" s="29"/>
      <c r="AO70" s="29"/>
      <c r="AP70" s="29"/>
      <c r="AQ70" s="29">
        <v>70</v>
      </c>
      <c r="AR70" s="29"/>
      <c r="AS70" s="29"/>
      <c r="AT70" s="29"/>
      <c r="AU70" s="29"/>
      <c r="AV70" s="29"/>
      <c r="AW70" s="31"/>
      <c r="AX70" s="29"/>
      <c r="AY70" s="31"/>
      <c r="AZ70" s="4" t="str">
        <f t="shared" si="6"/>
        <v>Jacques</v>
      </c>
      <c r="BA70" s="4" t="str">
        <f t="shared" si="7"/>
        <v>Guertin</v>
      </c>
    </row>
    <row r="71" spans="1:53" s="4" customFormat="1" ht="12" customHeight="1">
      <c r="A71" s="7" t="s">
        <v>162</v>
      </c>
      <c r="B71" s="7" t="s">
        <v>52</v>
      </c>
      <c r="C71" s="5">
        <f t="shared" si="9"/>
        <v>4</v>
      </c>
      <c r="D71" s="5">
        <f t="shared" si="10"/>
        <v>5</v>
      </c>
      <c r="E71" s="9">
        <f t="shared" si="11"/>
        <v>14.3</v>
      </c>
      <c r="F71" s="9">
        <f t="shared" si="12"/>
        <v>16.733333333333334</v>
      </c>
      <c r="G71" s="38">
        <f t="shared" si="0"/>
        <v>0.8545816733067729</v>
      </c>
      <c r="H71" s="11">
        <f t="shared" si="8"/>
        <v>0.8</v>
      </c>
      <c r="I71" s="8"/>
      <c r="J71" s="29"/>
      <c r="K71" s="29"/>
      <c r="L71" s="29"/>
      <c r="M71" s="29"/>
      <c r="N71" s="29"/>
      <c r="O71" s="29"/>
      <c r="P71" s="29"/>
      <c r="Q71" s="29">
        <v>134</v>
      </c>
      <c r="R71" s="29">
        <v>228</v>
      </c>
      <c r="S71" s="29">
        <v>-146</v>
      </c>
      <c r="T71" s="29">
        <v>110</v>
      </c>
      <c r="U71" s="29"/>
      <c r="V71" s="29"/>
      <c r="W71" s="29">
        <v>386</v>
      </c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9"/>
      <c r="AS71" s="29"/>
      <c r="AT71" s="29"/>
      <c r="AU71" s="29"/>
      <c r="AV71" s="29"/>
      <c r="AW71" s="30"/>
      <c r="AX71" s="29"/>
      <c r="AY71" s="30"/>
      <c r="AZ71" s="4" t="str">
        <f t="shared" si="6"/>
        <v>Gubbels</v>
      </c>
      <c r="BA71" s="4" t="str">
        <f t="shared" si="7"/>
        <v>Guido</v>
      </c>
    </row>
    <row r="72" spans="1:53" s="4" customFormat="1" ht="12" customHeight="1">
      <c r="A72" s="7" t="s">
        <v>156</v>
      </c>
      <c r="B72" s="7" t="s">
        <v>58</v>
      </c>
      <c r="C72" s="5">
        <f t="shared" si="9"/>
        <v>3</v>
      </c>
      <c r="D72" s="5">
        <f t="shared" si="10"/>
        <v>3</v>
      </c>
      <c r="E72" s="9">
        <f t="shared" si="11"/>
        <v>12.983333333333333</v>
      </c>
      <c r="F72" s="9">
        <f t="shared" si="12"/>
        <v>12.983333333333333</v>
      </c>
      <c r="G72" s="38">
        <f t="shared" si="0"/>
        <v>1</v>
      </c>
      <c r="H72" s="11">
        <f t="shared" si="8"/>
        <v>1</v>
      </c>
      <c r="I72" s="8"/>
      <c r="J72" s="29"/>
      <c r="K72" s="29"/>
      <c r="L72" s="29"/>
      <c r="M72" s="29"/>
      <c r="N72" s="29"/>
      <c r="O72" s="29"/>
      <c r="P72" s="29"/>
      <c r="Q72" s="29"/>
      <c r="R72" s="29">
        <v>213</v>
      </c>
      <c r="S72" s="29"/>
      <c r="T72" s="29"/>
      <c r="U72" s="29">
        <v>179</v>
      </c>
      <c r="V72" s="29"/>
      <c r="W72" s="29">
        <v>387</v>
      </c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29"/>
      <c r="AT72" s="29"/>
      <c r="AU72" s="29"/>
      <c r="AV72" s="29"/>
      <c r="AW72" s="30"/>
      <c r="AX72" s="29"/>
      <c r="AY72" s="30"/>
      <c r="AZ72" s="4" t="str">
        <f t="shared" si="6"/>
        <v>Andrew</v>
      </c>
      <c r="BA72" s="4" t="str">
        <f t="shared" si="7"/>
        <v>Hans</v>
      </c>
    </row>
    <row r="73" spans="1:53" s="4" customFormat="1" ht="12" customHeight="1">
      <c r="A73" s="7" t="s">
        <v>170</v>
      </c>
      <c r="B73" s="7" t="s">
        <v>45</v>
      </c>
      <c r="C73" s="5">
        <f t="shared" si="9"/>
        <v>9</v>
      </c>
      <c r="D73" s="5">
        <f t="shared" si="10"/>
        <v>9</v>
      </c>
      <c r="E73" s="9">
        <f t="shared" si="11"/>
        <v>20.75</v>
      </c>
      <c r="F73" s="9">
        <f t="shared" si="12"/>
        <v>20.75</v>
      </c>
      <c r="G73" s="38">
        <f aca="true" t="shared" si="13" ref="G73:G142">IF(E73&gt;0,E73/F73,"")</f>
        <v>1</v>
      </c>
      <c r="H73" s="11">
        <f t="shared" si="8"/>
        <v>1</v>
      </c>
      <c r="I73" s="8"/>
      <c r="J73" s="29"/>
      <c r="K73" s="29"/>
      <c r="L73" s="29">
        <v>247</v>
      </c>
      <c r="M73" s="29"/>
      <c r="N73" s="29">
        <v>73</v>
      </c>
      <c r="O73" s="29">
        <v>25</v>
      </c>
      <c r="P73" s="29">
        <v>143</v>
      </c>
      <c r="Q73" s="29">
        <v>142</v>
      </c>
      <c r="R73" s="29">
        <v>155</v>
      </c>
      <c r="S73" s="29"/>
      <c r="T73" s="29">
        <v>40</v>
      </c>
      <c r="U73" s="29">
        <v>175</v>
      </c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>
        <v>245</v>
      </c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9"/>
      <c r="AS73" s="29"/>
      <c r="AT73" s="29"/>
      <c r="AU73" s="29"/>
      <c r="AV73" s="29"/>
      <c r="AW73" s="30"/>
      <c r="AX73" s="29"/>
      <c r="AY73" s="30"/>
      <c r="AZ73" s="4" t="str">
        <f t="shared" si="6"/>
        <v>Derek</v>
      </c>
      <c r="BA73" s="4" t="str">
        <f t="shared" si="7"/>
        <v>Hatch</v>
      </c>
    </row>
    <row r="74" spans="1:53" s="4" customFormat="1" ht="12" customHeight="1">
      <c r="A74" s="7" t="s">
        <v>159</v>
      </c>
      <c r="B74" s="7" t="s">
        <v>55</v>
      </c>
      <c r="C74" s="5">
        <f t="shared" si="9"/>
        <v>4</v>
      </c>
      <c r="D74" s="5">
        <f t="shared" si="10"/>
        <v>5</v>
      </c>
      <c r="E74" s="9">
        <f t="shared" si="11"/>
        <v>14</v>
      </c>
      <c r="F74" s="9">
        <f t="shared" si="12"/>
        <v>16.183333333333334</v>
      </c>
      <c r="G74" s="38">
        <f t="shared" si="13"/>
        <v>0.8650875386199793</v>
      </c>
      <c r="H74" s="11">
        <f t="shared" si="8"/>
        <v>0.8</v>
      </c>
      <c r="I74" s="8"/>
      <c r="J74" s="29"/>
      <c r="K74" s="29"/>
      <c r="L74" s="29"/>
      <c r="M74" s="29"/>
      <c r="N74" s="29"/>
      <c r="O74" s="29"/>
      <c r="P74" s="29"/>
      <c r="Q74" s="29">
        <v>120</v>
      </c>
      <c r="R74" s="29">
        <v>240</v>
      </c>
      <c r="S74" s="29"/>
      <c r="T74" s="29"/>
      <c r="U74" s="29"/>
      <c r="V74" s="29"/>
      <c r="W74" s="29">
        <v>300</v>
      </c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>
        <v>-131</v>
      </c>
      <c r="AM74" s="29">
        <v>180</v>
      </c>
      <c r="AN74" s="29"/>
      <c r="AO74" s="29"/>
      <c r="AP74" s="29"/>
      <c r="AQ74" s="29"/>
      <c r="AR74" s="29"/>
      <c r="AS74" s="29"/>
      <c r="AT74" s="29"/>
      <c r="AU74" s="29"/>
      <c r="AV74" s="29"/>
      <c r="AW74" s="30"/>
      <c r="AX74" s="29"/>
      <c r="AY74" s="30"/>
      <c r="AZ74" s="4" t="str">
        <f t="shared" si="6"/>
        <v>Paul &amp; Leni</v>
      </c>
      <c r="BA74" s="4" t="str">
        <f t="shared" si="7"/>
        <v>Hirsch</v>
      </c>
    </row>
    <row r="75" spans="1:53" s="4" customFormat="1" ht="12" customHeight="1">
      <c r="A75" s="7" t="s">
        <v>236</v>
      </c>
      <c r="B75" s="7" t="s">
        <v>283</v>
      </c>
      <c r="C75" s="5">
        <f t="shared" si="9"/>
        <v>6</v>
      </c>
      <c r="D75" s="5">
        <f t="shared" si="10"/>
        <v>6</v>
      </c>
      <c r="E75" s="9">
        <f t="shared" si="11"/>
        <v>17.85</v>
      </c>
      <c r="F75" s="9">
        <f t="shared" si="12"/>
        <v>17.85</v>
      </c>
      <c r="G75" s="38">
        <f t="shared" si="13"/>
        <v>1</v>
      </c>
      <c r="H75" s="11">
        <f>IF(D75&gt;0,C75/D75,"")</f>
        <v>1</v>
      </c>
      <c r="I75" s="8"/>
      <c r="J75" s="29"/>
      <c r="K75" s="29">
        <v>110</v>
      </c>
      <c r="L75" s="29">
        <v>246</v>
      </c>
      <c r="M75" s="29"/>
      <c r="N75" s="29"/>
      <c r="O75" s="29"/>
      <c r="P75" s="29"/>
      <c r="Q75" s="29">
        <v>134</v>
      </c>
      <c r="R75" s="29">
        <v>138</v>
      </c>
      <c r="S75" s="29"/>
      <c r="T75" s="29"/>
      <c r="U75" s="29">
        <v>199</v>
      </c>
      <c r="V75" s="29"/>
      <c r="W75" s="29">
        <v>244</v>
      </c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/>
      <c r="AQ75" s="29"/>
      <c r="AR75" s="29"/>
      <c r="AS75" s="29"/>
      <c r="AT75" s="29"/>
      <c r="AU75" s="29"/>
      <c r="AV75" s="29"/>
      <c r="AW75" s="30"/>
      <c r="AX75" s="29"/>
      <c r="AY75" s="30"/>
      <c r="AZ75" s="4" t="str">
        <f t="shared" si="6"/>
        <v>Thomas</v>
      </c>
      <c r="BA75" s="4" t="str">
        <f t="shared" si="7"/>
        <v>Hockey</v>
      </c>
    </row>
    <row r="76" spans="1:53" s="4" customFormat="1" ht="12" customHeight="1">
      <c r="A76" s="7" t="s">
        <v>155</v>
      </c>
      <c r="B76" s="7" t="s">
        <v>60</v>
      </c>
      <c r="C76" s="5">
        <f t="shared" si="9"/>
        <v>6</v>
      </c>
      <c r="D76" s="5">
        <f t="shared" si="10"/>
        <v>6</v>
      </c>
      <c r="E76" s="9">
        <f t="shared" si="11"/>
        <v>12.716666666666667</v>
      </c>
      <c r="F76" s="9">
        <f t="shared" si="12"/>
        <v>12.716666666666667</v>
      </c>
      <c r="G76" s="38">
        <f t="shared" si="13"/>
        <v>1</v>
      </c>
      <c r="H76" s="11">
        <f t="shared" si="8"/>
        <v>1</v>
      </c>
      <c r="I76" s="8"/>
      <c r="J76" s="29"/>
      <c r="K76" s="29"/>
      <c r="L76" s="29"/>
      <c r="M76" s="29"/>
      <c r="N76" s="29"/>
      <c r="O76" s="29"/>
      <c r="P76" s="29">
        <v>178</v>
      </c>
      <c r="Q76" s="29">
        <v>124</v>
      </c>
      <c r="R76" s="29">
        <v>188</v>
      </c>
      <c r="S76" s="29"/>
      <c r="T76" s="29">
        <v>50</v>
      </c>
      <c r="U76" s="29">
        <v>120</v>
      </c>
      <c r="V76" s="29"/>
      <c r="W76" s="29">
        <v>103</v>
      </c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29"/>
      <c r="AS76" s="29"/>
      <c r="AT76" s="29"/>
      <c r="AU76" s="29"/>
      <c r="AV76" s="29"/>
      <c r="AW76" s="30"/>
      <c r="AX76" s="29"/>
      <c r="AY76" s="30"/>
      <c r="AZ76" s="4" t="str">
        <f t="shared" si="6"/>
        <v>Jim</v>
      </c>
      <c r="BA76" s="4" t="str">
        <f t="shared" si="7"/>
        <v>Huddle</v>
      </c>
    </row>
    <row r="77" spans="1:53" s="4" customFormat="1" ht="12" customHeight="1">
      <c r="A77" s="7" t="s">
        <v>132</v>
      </c>
      <c r="B77" s="7" t="s">
        <v>87</v>
      </c>
      <c r="C77" s="5">
        <f t="shared" si="9"/>
        <v>2</v>
      </c>
      <c r="D77" s="5">
        <f t="shared" si="10"/>
        <v>3</v>
      </c>
      <c r="E77" s="9">
        <f t="shared" si="11"/>
        <v>5.6</v>
      </c>
      <c r="F77" s="9">
        <f t="shared" si="12"/>
        <v>8.933333333333334</v>
      </c>
      <c r="G77" s="38">
        <f t="shared" si="13"/>
        <v>0.626865671641791</v>
      </c>
      <c r="H77" s="11">
        <f t="shared" si="8"/>
        <v>0.6666666666666666</v>
      </c>
      <c r="I77" s="8"/>
      <c r="J77" s="29"/>
      <c r="K77" s="29"/>
      <c r="L77" s="29"/>
      <c r="M77" s="29"/>
      <c r="N77" s="29"/>
      <c r="O77" s="29"/>
      <c r="P77" s="29">
        <v>212</v>
      </c>
      <c r="Q77" s="29">
        <v>124</v>
      </c>
      <c r="R77" s="29">
        <v>-200</v>
      </c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9"/>
      <c r="AS77" s="29"/>
      <c r="AT77" s="29"/>
      <c r="AU77" s="29"/>
      <c r="AV77" s="29"/>
      <c r="AW77" s="30"/>
      <c r="AX77" s="29"/>
      <c r="AY77" s="30"/>
      <c r="AZ77" s="4" t="str">
        <f t="shared" si="6"/>
        <v>Pilar</v>
      </c>
      <c r="BA77" s="4" t="str">
        <f t="shared" si="7"/>
        <v>Hurtado</v>
      </c>
    </row>
    <row r="78" spans="1:53" ht="12" customHeight="1">
      <c r="A78" s="7" t="s">
        <v>110</v>
      </c>
      <c r="B78" s="7" t="s">
        <v>109</v>
      </c>
      <c r="C78" s="5">
        <f t="shared" si="9"/>
        <v>6</v>
      </c>
      <c r="D78" s="5">
        <f t="shared" si="10"/>
        <v>6</v>
      </c>
      <c r="E78" s="9">
        <f t="shared" si="11"/>
        <v>18.35</v>
      </c>
      <c r="F78" s="9">
        <f t="shared" si="12"/>
        <v>18.35</v>
      </c>
      <c r="G78" s="38">
        <f t="shared" si="13"/>
        <v>1</v>
      </c>
      <c r="H78" s="11">
        <f t="shared" si="8"/>
        <v>1</v>
      </c>
      <c r="I78" s="8"/>
      <c r="J78" s="29"/>
      <c r="K78" s="29"/>
      <c r="L78" s="29"/>
      <c r="M78" s="29"/>
      <c r="N78" s="29"/>
      <c r="O78" s="29">
        <v>26</v>
      </c>
      <c r="P78" s="29"/>
      <c r="Q78" s="29">
        <v>142</v>
      </c>
      <c r="R78" s="29">
        <v>228</v>
      </c>
      <c r="S78" s="29"/>
      <c r="T78" s="29"/>
      <c r="U78" s="29">
        <v>187</v>
      </c>
      <c r="V78" s="29"/>
      <c r="W78" s="29">
        <v>379</v>
      </c>
      <c r="X78" s="29"/>
      <c r="Y78" s="29"/>
      <c r="Z78" s="29"/>
      <c r="AA78" s="29"/>
      <c r="AB78" s="29"/>
      <c r="AC78" s="29"/>
      <c r="AD78" s="29"/>
      <c r="AE78" s="29"/>
      <c r="AF78" s="29"/>
      <c r="AG78" s="29">
        <v>139</v>
      </c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32"/>
      <c r="AX78" s="29"/>
      <c r="AY78" s="30"/>
      <c r="AZ78" s="4" t="str">
        <f t="shared" si="6"/>
        <v>Dale</v>
      </c>
      <c r="BA78" s="4" t="str">
        <f t="shared" si="7"/>
        <v>Ireland</v>
      </c>
    </row>
    <row r="79" spans="1:53" ht="12" customHeight="1">
      <c r="A79" s="7" t="s">
        <v>111</v>
      </c>
      <c r="B79" s="7" t="s">
        <v>109</v>
      </c>
      <c r="C79" s="5">
        <f t="shared" si="9"/>
        <v>3</v>
      </c>
      <c r="D79" s="5">
        <f t="shared" si="10"/>
        <v>3</v>
      </c>
      <c r="E79" s="9">
        <f t="shared" si="11"/>
        <v>6.6</v>
      </c>
      <c r="F79" s="9">
        <f t="shared" si="12"/>
        <v>6.6</v>
      </c>
      <c r="G79" s="38">
        <f t="shared" si="13"/>
        <v>1</v>
      </c>
      <c r="H79" s="11">
        <f t="shared" si="8"/>
        <v>1</v>
      </c>
      <c r="I79" s="8"/>
      <c r="J79" s="29"/>
      <c r="K79" s="29"/>
      <c r="L79" s="29"/>
      <c r="M79" s="29"/>
      <c r="N79" s="29"/>
      <c r="O79" s="29">
        <v>26</v>
      </c>
      <c r="P79" s="29"/>
      <c r="Q79" s="29">
        <v>142</v>
      </c>
      <c r="R79" s="29">
        <v>228</v>
      </c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32"/>
      <c r="AX79" s="29"/>
      <c r="AY79" s="30"/>
      <c r="AZ79" s="4" t="str">
        <f t="shared" si="6"/>
        <v>Suzanne</v>
      </c>
      <c r="BA79" s="4" t="str">
        <f t="shared" si="7"/>
        <v>Ireland</v>
      </c>
    </row>
    <row r="80" spans="1:53" s="4" customFormat="1" ht="12" customHeight="1">
      <c r="A80" s="7" t="s">
        <v>135</v>
      </c>
      <c r="B80" s="7" t="s">
        <v>84</v>
      </c>
      <c r="C80" s="5">
        <f t="shared" si="9"/>
        <v>6</v>
      </c>
      <c r="D80" s="5">
        <f t="shared" si="10"/>
        <v>6</v>
      </c>
      <c r="E80" s="9">
        <f t="shared" si="11"/>
        <v>18.3</v>
      </c>
      <c r="F80" s="9">
        <f t="shared" si="12"/>
        <v>18.3</v>
      </c>
      <c r="G80" s="38">
        <f t="shared" si="13"/>
        <v>1</v>
      </c>
      <c r="H80" s="11">
        <f t="shared" si="8"/>
        <v>1</v>
      </c>
      <c r="I80" s="8">
        <v>167</v>
      </c>
      <c r="J80" s="29">
        <v>319</v>
      </c>
      <c r="K80" s="29"/>
      <c r="L80" s="29">
        <v>245</v>
      </c>
      <c r="M80" s="29"/>
      <c r="N80" s="29"/>
      <c r="O80" s="29">
        <v>21</v>
      </c>
      <c r="P80" s="29">
        <v>213</v>
      </c>
      <c r="Q80" s="29">
        <v>133</v>
      </c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30"/>
      <c r="AX80" s="29"/>
      <c r="AY80" s="30"/>
      <c r="AZ80" s="4" t="str">
        <f aca="true" t="shared" si="14" ref="AZ80:AZ165">A80</f>
        <v>Philippe</v>
      </c>
      <c r="BA80" s="4" t="str">
        <f aca="true" t="shared" si="15" ref="BA80:BA165">B80</f>
        <v>Jacquot</v>
      </c>
    </row>
    <row r="81" spans="1:53" s="4" customFormat="1" ht="12" customHeight="1">
      <c r="A81" s="7" t="s">
        <v>187</v>
      </c>
      <c r="B81" s="7" t="s">
        <v>14</v>
      </c>
      <c r="C81" s="5">
        <f t="shared" si="9"/>
        <v>6</v>
      </c>
      <c r="D81" s="5">
        <f t="shared" si="10"/>
        <v>7</v>
      </c>
      <c r="E81" s="9">
        <f t="shared" si="11"/>
        <v>23.966666666666665</v>
      </c>
      <c r="F81" s="9">
        <f t="shared" si="12"/>
        <v>26.016666666666666</v>
      </c>
      <c r="G81" s="38">
        <f t="shared" si="13"/>
        <v>0.9212043561819346</v>
      </c>
      <c r="H81" s="11">
        <f t="shared" si="8"/>
        <v>0.8571428571428571</v>
      </c>
      <c r="I81" s="8"/>
      <c r="J81" s="29"/>
      <c r="K81" s="29"/>
      <c r="L81" s="29"/>
      <c r="M81" s="29"/>
      <c r="N81" s="29"/>
      <c r="O81" s="29">
        <v>70</v>
      </c>
      <c r="P81" s="29"/>
      <c r="Q81" s="29">
        <v>-123</v>
      </c>
      <c r="R81" s="29">
        <v>209</v>
      </c>
      <c r="S81" s="29"/>
      <c r="T81" s="29" t="s">
        <v>2</v>
      </c>
      <c r="U81" s="29">
        <v>179</v>
      </c>
      <c r="V81" s="29"/>
      <c r="W81" s="29">
        <v>380</v>
      </c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>
        <v>420</v>
      </c>
      <c r="AL81" s="29"/>
      <c r="AM81" s="29">
        <v>180</v>
      </c>
      <c r="AN81" s="29"/>
      <c r="AO81" s="29"/>
      <c r="AP81" s="29"/>
      <c r="AQ81" s="29"/>
      <c r="AR81" s="29"/>
      <c r="AS81" s="29"/>
      <c r="AT81" s="29"/>
      <c r="AU81" s="29"/>
      <c r="AV81" s="29"/>
      <c r="AW81" s="30"/>
      <c r="AX81" s="29"/>
      <c r="AY81" s="30"/>
      <c r="AZ81" s="4" t="str">
        <f t="shared" si="14"/>
        <v>Barrie</v>
      </c>
      <c r="BA81" s="4" t="str">
        <f t="shared" si="15"/>
        <v>Jones</v>
      </c>
    </row>
    <row r="82" spans="1:53" s="6" customFormat="1" ht="12" customHeight="1">
      <c r="A82" s="7" t="s">
        <v>127</v>
      </c>
      <c r="B82" s="7" t="s">
        <v>14</v>
      </c>
      <c r="C82" s="5">
        <f t="shared" si="9"/>
        <v>11</v>
      </c>
      <c r="D82" s="5">
        <f t="shared" si="10"/>
        <v>14</v>
      </c>
      <c r="E82" s="9">
        <f t="shared" si="11"/>
        <v>37.93333333333333</v>
      </c>
      <c r="F82" s="9">
        <f t="shared" si="12"/>
        <v>43.06666666666666</v>
      </c>
      <c r="G82" s="38">
        <f t="shared" si="13"/>
        <v>0.8808049535603715</v>
      </c>
      <c r="H82" s="11">
        <f t="shared" si="8"/>
        <v>0.7857142857142857</v>
      </c>
      <c r="I82" s="8"/>
      <c r="J82" s="29"/>
      <c r="K82" s="29"/>
      <c r="L82" s="29"/>
      <c r="M82" s="29"/>
      <c r="N82" s="29"/>
      <c r="O82" s="29">
        <v>-74</v>
      </c>
      <c r="P82" s="29"/>
      <c r="Q82" s="29">
        <v>144</v>
      </c>
      <c r="R82" s="29">
        <v>216</v>
      </c>
      <c r="S82" s="29">
        <v>-146</v>
      </c>
      <c r="T82" s="29">
        <v>119</v>
      </c>
      <c r="U82" s="29">
        <v>176</v>
      </c>
      <c r="V82" s="29"/>
      <c r="W82" s="29">
        <v>380</v>
      </c>
      <c r="X82" s="29">
        <v>-88</v>
      </c>
      <c r="Y82" s="29">
        <v>124</v>
      </c>
      <c r="Z82" s="29"/>
      <c r="AA82" s="29"/>
      <c r="AB82" s="29"/>
      <c r="AC82" s="29"/>
      <c r="AD82" s="29">
        <v>308</v>
      </c>
      <c r="AE82" s="29">
        <v>69</v>
      </c>
      <c r="AF82" s="29">
        <v>238</v>
      </c>
      <c r="AG82" s="29"/>
      <c r="AH82" s="29">
        <v>137</v>
      </c>
      <c r="AI82" s="29"/>
      <c r="AJ82" s="29"/>
      <c r="AK82" s="29">
        <v>365</v>
      </c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31"/>
      <c r="AX82" s="33"/>
      <c r="AY82" s="31"/>
      <c r="AZ82" s="4" t="str">
        <f t="shared" si="14"/>
        <v>Eric</v>
      </c>
      <c r="BA82" s="4" t="str">
        <f t="shared" si="15"/>
        <v>Jones</v>
      </c>
    </row>
    <row r="83" spans="1:53" s="4" customFormat="1" ht="12" customHeight="1">
      <c r="A83" s="7" t="s">
        <v>181</v>
      </c>
      <c r="B83" s="7" t="s">
        <v>4</v>
      </c>
      <c r="C83" s="5">
        <f t="shared" si="9"/>
        <v>7</v>
      </c>
      <c r="D83" s="5">
        <f t="shared" si="10"/>
        <v>8</v>
      </c>
      <c r="E83" s="9">
        <f t="shared" si="11"/>
        <v>19.5</v>
      </c>
      <c r="F83" s="9">
        <f t="shared" si="12"/>
        <v>21.933333333333334</v>
      </c>
      <c r="G83" s="38">
        <f t="shared" si="13"/>
        <v>0.8890577507598784</v>
      </c>
      <c r="H83" s="11">
        <f t="shared" si="8"/>
        <v>0.875</v>
      </c>
      <c r="I83" s="8"/>
      <c r="J83" s="29"/>
      <c r="K83" s="29"/>
      <c r="L83" s="29"/>
      <c r="M83" s="29"/>
      <c r="N83" s="29"/>
      <c r="O83" s="29">
        <v>28</v>
      </c>
      <c r="P83" s="29">
        <v>216</v>
      </c>
      <c r="Q83" s="29">
        <v>107</v>
      </c>
      <c r="R83" s="29">
        <v>232</v>
      </c>
      <c r="S83" s="29">
        <v>-146</v>
      </c>
      <c r="T83" s="29"/>
      <c r="U83" s="29">
        <v>185</v>
      </c>
      <c r="V83" s="29"/>
      <c r="W83" s="29">
        <v>330</v>
      </c>
      <c r="X83" s="29">
        <v>72</v>
      </c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29"/>
      <c r="AS83" s="29"/>
      <c r="AT83" s="29"/>
      <c r="AU83" s="29"/>
      <c r="AV83" s="29"/>
      <c r="AW83" s="30"/>
      <c r="AX83" s="29"/>
      <c r="AY83" s="30"/>
      <c r="AZ83" s="4" t="str">
        <f t="shared" si="14"/>
        <v>Josep</v>
      </c>
      <c r="BA83" s="4" t="str">
        <f t="shared" si="15"/>
        <v>Josep Masalles</v>
      </c>
    </row>
    <row r="84" spans="1:53" s="4" customFormat="1" ht="12" customHeight="1">
      <c r="A84" s="7" t="s">
        <v>295</v>
      </c>
      <c r="B84" s="7" t="s">
        <v>296</v>
      </c>
      <c r="C84" s="5">
        <f t="shared" si="9"/>
        <v>11</v>
      </c>
      <c r="D84" s="5">
        <f t="shared" si="10"/>
        <v>11</v>
      </c>
      <c r="E84" s="9">
        <f t="shared" si="11"/>
        <v>29.866666666666667</v>
      </c>
      <c r="F84" s="9">
        <f t="shared" si="12"/>
        <v>29.866666666666667</v>
      </c>
      <c r="G84" s="38">
        <f t="shared" si="13"/>
        <v>1</v>
      </c>
      <c r="H84" s="11">
        <f>IF(D84&gt;0,C84/D84,"")</f>
        <v>1</v>
      </c>
      <c r="I84" s="8">
        <v>268</v>
      </c>
      <c r="J84" s="29"/>
      <c r="K84" s="29">
        <v>110</v>
      </c>
      <c r="L84" s="29">
        <v>247</v>
      </c>
      <c r="M84" s="29">
        <v>32</v>
      </c>
      <c r="N84" s="29">
        <v>77</v>
      </c>
      <c r="O84" s="29">
        <v>27</v>
      </c>
      <c r="P84" s="29">
        <v>247</v>
      </c>
      <c r="Q84" s="29">
        <v>131</v>
      </c>
      <c r="R84" s="29">
        <v>225</v>
      </c>
      <c r="S84" s="29"/>
      <c r="T84" s="29"/>
      <c r="U84" s="29">
        <v>180</v>
      </c>
      <c r="V84" s="29"/>
      <c r="W84" s="29">
        <v>248</v>
      </c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AR84" s="29"/>
      <c r="AS84" s="29"/>
      <c r="AT84" s="29"/>
      <c r="AU84" s="29"/>
      <c r="AV84" s="29"/>
      <c r="AW84" s="30"/>
      <c r="AX84" s="29"/>
      <c r="AY84" s="30"/>
      <c r="AZ84" s="4" t="str">
        <f t="shared" si="14"/>
        <v>Xavier</v>
      </c>
      <c r="BA84" s="4" t="str">
        <f t="shared" si="15"/>
        <v>Jubier</v>
      </c>
    </row>
    <row r="85" spans="1:53" s="4" customFormat="1" ht="12" customHeight="1">
      <c r="A85" s="7" t="s">
        <v>128</v>
      </c>
      <c r="B85" s="7" t="s">
        <v>91</v>
      </c>
      <c r="C85" s="5">
        <f t="shared" si="9"/>
        <v>2</v>
      </c>
      <c r="D85" s="5">
        <f t="shared" si="10"/>
        <v>2</v>
      </c>
      <c r="E85" s="9">
        <f t="shared" si="11"/>
        <v>5.6</v>
      </c>
      <c r="F85" s="9">
        <f t="shared" si="12"/>
        <v>5.6</v>
      </c>
      <c r="G85" s="38">
        <f t="shared" si="13"/>
        <v>1</v>
      </c>
      <c r="H85" s="11">
        <f t="shared" si="8"/>
        <v>1</v>
      </c>
      <c r="I85" s="8"/>
      <c r="J85" s="29"/>
      <c r="K85" s="29"/>
      <c r="L85" s="29"/>
      <c r="M85" s="29"/>
      <c r="N85" s="29"/>
      <c r="O85" s="29"/>
      <c r="P85" s="29">
        <v>194</v>
      </c>
      <c r="Q85" s="29">
        <v>142</v>
      </c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  <c r="AR85" s="29"/>
      <c r="AS85" s="29"/>
      <c r="AT85" s="29"/>
      <c r="AU85" s="29"/>
      <c r="AV85" s="29"/>
      <c r="AW85" s="32"/>
      <c r="AX85" s="29"/>
      <c r="AY85" s="30"/>
      <c r="AZ85" s="4" t="str">
        <f t="shared" si="14"/>
        <v>Alexander</v>
      </c>
      <c r="BA85" s="4" t="str">
        <f t="shared" si="15"/>
        <v>Kanis</v>
      </c>
    </row>
    <row r="86" spans="1:53" s="4" customFormat="1" ht="12" customHeight="1">
      <c r="A86" s="7" t="s">
        <v>229</v>
      </c>
      <c r="B86" s="7" t="s">
        <v>230</v>
      </c>
      <c r="C86" s="5">
        <f t="shared" si="9"/>
        <v>5</v>
      </c>
      <c r="D86" s="5">
        <f t="shared" si="10"/>
        <v>6</v>
      </c>
      <c r="E86" s="9">
        <f t="shared" si="11"/>
        <v>11.166666666666666</v>
      </c>
      <c r="F86" s="9">
        <f t="shared" si="12"/>
        <v>16.95</v>
      </c>
      <c r="G86" s="38">
        <f t="shared" si="13"/>
        <v>0.6588003933136677</v>
      </c>
      <c r="H86" s="11">
        <f>IF(D86&gt;0,C86/D86,"")</f>
        <v>0.8333333333333334</v>
      </c>
      <c r="I86" s="8"/>
      <c r="J86" s="29">
        <v>-347</v>
      </c>
      <c r="K86" s="29"/>
      <c r="L86" s="29">
        <v>226</v>
      </c>
      <c r="M86" s="29"/>
      <c r="N86" s="29"/>
      <c r="O86" s="29">
        <v>28</v>
      </c>
      <c r="P86" s="29">
        <v>212</v>
      </c>
      <c r="Q86" s="29">
        <v>123</v>
      </c>
      <c r="R86" s="29"/>
      <c r="S86" s="29"/>
      <c r="T86" s="29"/>
      <c r="U86" s="29"/>
      <c r="V86" s="29"/>
      <c r="W86" s="29"/>
      <c r="X86" s="29">
        <v>81</v>
      </c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29"/>
      <c r="AS86" s="29"/>
      <c r="AT86" s="29"/>
      <c r="AU86" s="29"/>
      <c r="AV86" s="29"/>
      <c r="AW86" s="32"/>
      <c r="AX86" s="29"/>
      <c r="AY86" s="30"/>
      <c r="AZ86" s="4" t="str">
        <f t="shared" si="14"/>
        <v>Timo</v>
      </c>
      <c r="BA86" s="4" t="str">
        <f t="shared" si="15"/>
        <v>Karhula</v>
      </c>
    </row>
    <row r="87" spans="1:53" s="4" customFormat="1" ht="12" customHeight="1">
      <c r="A87" s="7" t="s">
        <v>118</v>
      </c>
      <c r="B87" s="7" t="s">
        <v>302</v>
      </c>
      <c r="C87" s="5">
        <f t="shared" si="9"/>
        <v>6</v>
      </c>
      <c r="D87" s="5">
        <f t="shared" si="10"/>
        <v>6</v>
      </c>
      <c r="E87" s="9">
        <f t="shared" si="11"/>
        <v>18.5</v>
      </c>
      <c r="F87" s="9">
        <f t="shared" si="12"/>
        <v>18.5</v>
      </c>
      <c r="G87" s="38">
        <f t="shared" si="13"/>
        <v>1</v>
      </c>
      <c r="H87" s="11">
        <f>IF(D87&gt;0,C87/D87,"")</f>
        <v>1</v>
      </c>
      <c r="I87" s="8"/>
      <c r="J87" s="29">
        <v>338</v>
      </c>
      <c r="K87" s="29">
        <v>137</v>
      </c>
      <c r="L87" s="29">
        <v>176</v>
      </c>
      <c r="M87" s="29"/>
      <c r="N87" s="29"/>
      <c r="O87" s="29"/>
      <c r="P87" s="29"/>
      <c r="Q87" s="29">
        <v>120</v>
      </c>
      <c r="R87" s="29">
        <v>171</v>
      </c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>
        <v>168</v>
      </c>
      <c r="AH87" s="29"/>
      <c r="AI87" s="29"/>
      <c r="AJ87" s="29"/>
      <c r="AK87" s="29"/>
      <c r="AL87" s="29"/>
      <c r="AM87" s="29"/>
      <c r="AN87" s="29"/>
      <c r="AO87" s="29"/>
      <c r="AP87" s="29"/>
      <c r="AQ87" s="29"/>
      <c r="AR87" s="29"/>
      <c r="AS87" s="29"/>
      <c r="AT87" s="29"/>
      <c r="AU87" s="29"/>
      <c r="AV87" s="29"/>
      <c r="AW87" s="32"/>
      <c r="AX87" s="29"/>
      <c r="AY87" s="30"/>
      <c r="AZ87" s="4" t="str">
        <f t="shared" si="14"/>
        <v>Michael</v>
      </c>
      <c r="BA87" s="4" t="str">
        <f t="shared" si="15"/>
        <v>Kentrianakis</v>
      </c>
    </row>
    <row r="88" spans="1:53" s="4" customFormat="1" ht="12" customHeight="1">
      <c r="A88" s="7" t="s">
        <v>243</v>
      </c>
      <c r="B88" s="7" t="s">
        <v>244</v>
      </c>
      <c r="C88" s="5">
        <f t="shared" si="9"/>
        <v>0</v>
      </c>
      <c r="D88" s="5">
        <f t="shared" si="10"/>
        <v>2</v>
      </c>
      <c r="E88" s="9">
        <f t="shared" si="11"/>
        <v>0</v>
      </c>
      <c r="F88" s="9">
        <f t="shared" si="12"/>
        <v>3.5166666666666666</v>
      </c>
      <c r="G88" s="38">
        <f t="shared" si="13"/>
      </c>
      <c r="H88" s="11">
        <f>IF(D88&gt;0,C88/D88,"")</f>
        <v>0</v>
      </c>
      <c r="I88" s="8"/>
      <c r="J88" s="29"/>
      <c r="K88" s="29"/>
      <c r="L88" s="29"/>
      <c r="M88" s="29"/>
      <c r="N88" s="29"/>
      <c r="O88" s="29"/>
      <c r="P88" s="29"/>
      <c r="Q88" s="29">
        <v>-123</v>
      </c>
      <c r="R88" s="29"/>
      <c r="S88" s="29"/>
      <c r="T88" s="29"/>
      <c r="U88" s="29"/>
      <c r="V88" s="29"/>
      <c r="W88" s="29"/>
      <c r="X88" s="29">
        <v>-88</v>
      </c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29"/>
      <c r="AS88" s="29"/>
      <c r="AT88" s="29"/>
      <c r="AU88" s="29"/>
      <c r="AV88" s="29"/>
      <c r="AW88" s="32"/>
      <c r="AX88" s="29"/>
      <c r="AY88" s="30"/>
      <c r="AZ88" s="4" t="str">
        <f t="shared" si="14"/>
        <v>Mark</v>
      </c>
      <c r="BA88" s="4" t="str">
        <f t="shared" si="15"/>
        <v>Kidger</v>
      </c>
    </row>
    <row r="89" spans="1:53" s="4" customFormat="1" ht="12" customHeight="1">
      <c r="A89" s="7" t="s">
        <v>251</v>
      </c>
      <c r="B89" s="7" t="s">
        <v>252</v>
      </c>
      <c r="C89" s="5">
        <f t="shared" si="9"/>
        <v>4</v>
      </c>
      <c r="D89" s="5">
        <f t="shared" si="10"/>
        <v>4</v>
      </c>
      <c r="E89" s="9">
        <f t="shared" si="11"/>
        <v>19</v>
      </c>
      <c r="F89" s="9">
        <f t="shared" si="12"/>
        <v>19</v>
      </c>
      <c r="G89" s="38">
        <f t="shared" si="13"/>
        <v>1</v>
      </c>
      <c r="H89" s="11">
        <f>IF(D89&gt;0,C89/D89,"")</f>
        <v>1</v>
      </c>
      <c r="I89" s="8"/>
      <c r="J89" s="29"/>
      <c r="K89" s="29"/>
      <c r="L89" s="29">
        <v>235</v>
      </c>
      <c r="M89" s="29"/>
      <c r="N89" s="29"/>
      <c r="O89" s="29"/>
      <c r="P89" s="29"/>
      <c r="Q89" s="29">
        <v>140</v>
      </c>
      <c r="R89" s="29"/>
      <c r="S89" s="29"/>
      <c r="T89" s="29"/>
      <c r="U89" s="29"/>
      <c r="V89" s="29"/>
      <c r="W89" s="29">
        <v>385</v>
      </c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>
        <v>380</v>
      </c>
      <c r="AL89" s="29"/>
      <c r="AM89" s="29"/>
      <c r="AN89" s="29"/>
      <c r="AO89" s="29"/>
      <c r="AP89" s="29"/>
      <c r="AQ89" s="29"/>
      <c r="AR89" s="29"/>
      <c r="AS89" s="29"/>
      <c r="AT89" s="29"/>
      <c r="AU89" s="29"/>
      <c r="AV89" s="29"/>
      <c r="AW89" s="32"/>
      <c r="AX89" s="29"/>
      <c r="AY89" s="30"/>
      <c r="AZ89" s="4" t="str">
        <f t="shared" si="14"/>
        <v>Kevin</v>
      </c>
      <c r="BA89" s="4" t="str">
        <f t="shared" si="15"/>
        <v>Kilburn</v>
      </c>
    </row>
    <row r="90" spans="1:53" s="4" customFormat="1" ht="12" customHeight="1">
      <c r="A90" s="7" t="s">
        <v>205</v>
      </c>
      <c r="B90" s="7" t="s">
        <v>206</v>
      </c>
      <c r="C90" s="5">
        <f t="shared" si="9"/>
        <v>4</v>
      </c>
      <c r="D90" s="5">
        <f t="shared" si="10"/>
        <v>4</v>
      </c>
      <c r="E90" s="9">
        <f t="shared" si="11"/>
        <v>9.266666666666667</v>
      </c>
      <c r="F90" s="9">
        <f t="shared" si="12"/>
        <v>9.266666666666667</v>
      </c>
      <c r="G90" s="38">
        <f t="shared" si="13"/>
        <v>1</v>
      </c>
      <c r="H90" s="11">
        <f t="shared" si="8"/>
        <v>1</v>
      </c>
      <c r="I90" s="8"/>
      <c r="J90" s="29"/>
      <c r="K90" s="29"/>
      <c r="L90" s="29"/>
      <c r="M90" s="29"/>
      <c r="N90" s="29">
        <v>151</v>
      </c>
      <c r="O90" s="29">
        <v>75</v>
      </c>
      <c r="P90" s="29">
        <v>210</v>
      </c>
      <c r="Q90" s="29">
        <v>120</v>
      </c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29"/>
      <c r="AN90" s="29"/>
      <c r="AO90" s="29"/>
      <c r="AP90" s="29"/>
      <c r="AQ90" s="29"/>
      <c r="AR90" s="29"/>
      <c r="AS90" s="29"/>
      <c r="AT90" s="29"/>
      <c r="AU90" s="29"/>
      <c r="AV90" s="29"/>
      <c r="AW90" s="32"/>
      <c r="AX90" s="29"/>
      <c r="AY90" s="30"/>
      <c r="AZ90" s="4" t="str">
        <f t="shared" si="14"/>
        <v>Christiaan</v>
      </c>
      <c r="BA90" s="4" t="str">
        <f t="shared" si="15"/>
        <v>Klein Lebbing</v>
      </c>
    </row>
    <row r="91" spans="1:53" s="6" customFormat="1" ht="12" customHeight="1">
      <c r="A91" s="7" t="s">
        <v>201</v>
      </c>
      <c r="B91" s="7" t="s">
        <v>11</v>
      </c>
      <c r="C91" s="5">
        <f t="shared" si="9"/>
        <v>17</v>
      </c>
      <c r="D91" s="5">
        <f t="shared" si="10"/>
        <v>18</v>
      </c>
      <c r="E91" s="9">
        <f t="shared" si="11"/>
        <v>53.88333333333333</v>
      </c>
      <c r="F91" s="9">
        <f t="shared" si="12"/>
        <v>55.93333333333333</v>
      </c>
      <c r="G91" s="38">
        <f t="shared" si="13"/>
        <v>0.9633492252681765</v>
      </c>
      <c r="H91" s="11">
        <f t="shared" si="8"/>
        <v>0.9444444444444444</v>
      </c>
      <c r="I91" s="8"/>
      <c r="J91" s="29">
        <v>402</v>
      </c>
      <c r="K91" s="29"/>
      <c r="L91" s="29"/>
      <c r="M91" s="29"/>
      <c r="N91" s="29"/>
      <c r="O91" s="29"/>
      <c r="P91" s="29">
        <v>213</v>
      </c>
      <c r="Q91" s="29">
        <v>-123</v>
      </c>
      <c r="R91" s="29">
        <v>230</v>
      </c>
      <c r="S91" s="29"/>
      <c r="T91" s="29">
        <v>104</v>
      </c>
      <c r="U91" s="29">
        <v>105</v>
      </c>
      <c r="V91" s="29"/>
      <c r="W91" s="29">
        <v>270</v>
      </c>
      <c r="X91" s="29"/>
      <c r="Y91" s="29">
        <v>145</v>
      </c>
      <c r="Z91" s="29"/>
      <c r="AA91" s="29"/>
      <c r="AB91" s="29"/>
      <c r="AC91" s="29"/>
      <c r="AD91" s="29">
        <v>295</v>
      </c>
      <c r="AE91" s="29">
        <v>112</v>
      </c>
      <c r="AF91" s="29">
        <v>174</v>
      </c>
      <c r="AG91" s="29">
        <v>166</v>
      </c>
      <c r="AH91" s="29">
        <v>117</v>
      </c>
      <c r="AI91" s="29">
        <v>167</v>
      </c>
      <c r="AJ91" s="29"/>
      <c r="AK91" s="29">
        <v>365</v>
      </c>
      <c r="AL91" s="29">
        <v>147</v>
      </c>
      <c r="AM91" s="29">
        <v>162</v>
      </c>
      <c r="AN91" s="29"/>
      <c r="AO91" s="29"/>
      <c r="AP91" s="29"/>
      <c r="AQ91" s="29">
        <v>59</v>
      </c>
      <c r="AR91" s="29"/>
      <c r="AS91" s="29"/>
      <c r="AT91" s="29"/>
      <c r="AU91" s="29"/>
      <c r="AV91" s="29"/>
      <c r="AW91" s="32"/>
      <c r="AX91" s="33"/>
      <c r="AY91" s="30"/>
      <c r="AZ91" s="4" t="str">
        <f t="shared" si="14"/>
        <v>Herb</v>
      </c>
      <c r="BA91" s="4" t="str">
        <f t="shared" si="15"/>
        <v>Koenig</v>
      </c>
    </row>
    <row r="92" spans="1:53" s="6" customFormat="1" ht="12" customHeight="1">
      <c r="A92" s="7" t="s">
        <v>143</v>
      </c>
      <c r="B92" s="7" t="s">
        <v>13</v>
      </c>
      <c r="C92" s="5">
        <f t="shared" si="9"/>
        <v>13</v>
      </c>
      <c r="D92" s="5">
        <f t="shared" si="10"/>
        <v>13</v>
      </c>
      <c r="E92" s="9">
        <f t="shared" si="11"/>
        <v>47.333333333333336</v>
      </c>
      <c r="F92" s="9">
        <f t="shared" si="12"/>
        <v>47.333333333333336</v>
      </c>
      <c r="G92" s="38">
        <f t="shared" si="13"/>
        <v>1</v>
      </c>
      <c r="H92" s="11">
        <f t="shared" si="8"/>
        <v>1</v>
      </c>
      <c r="I92" s="8"/>
      <c r="J92" s="29">
        <v>205</v>
      </c>
      <c r="K92" s="29">
        <v>175</v>
      </c>
      <c r="L92" s="29">
        <v>230</v>
      </c>
      <c r="M92" s="29"/>
      <c r="N92" s="29"/>
      <c r="O92" s="29">
        <v>82</v>
      </c>
      <c r="P92" s="29">
        <v>216</v>
      </c>
      <c r="Q92" s="29">
        <v>137</v>
      </c>
      <c r="R92" s="29">
        <v>249</v>
      </c>
      <c r="S92" s="29"/>
      <c r="T92" s="29"/>
      <c r="U92" s="29"/>
      <c r="V92" s="29"/>
      <c r="W92" s="29">
        <v>410</v>
      </c>
      <c r="X92" s="29"/>
      <c r="Y92" s="29"/>
      <c r="Z92" s="29"/>
      <c r="AA92" s="29"/>
      <c r="AB92" s="29"/>
      <c r="AC92" s="29"/>
      <c r="AD92" s="29">
        <v>305</v>
      </c>
      <c r="AE92" s="29">
        <v>123</v>
      </c>
      <c r="AF92" s="29">
        <v>248</v>
      </c>
      <c r="AG92" s="29"/>
      <c r="AH92" s="29"/>
      <c r="AI92" s="29"/>
      <c r="AJ92" s="29"/>
      <c r="AK92" s="29">
        <v>330</v>
      </c>
      <c r="AL92" s="29">
        <v>130</v>
      </c>
      <c r="AM92" s="29"/>
      <c r="AN92" s="29"/>
      <c r="AO92" s="29"/>
      <c r="AP92" s="29"/>
      <c r="AQ92" s="29"/>
      <c r="AR92" s="29"/>
      <c r="AS92" s="29"/>
      <c r="AT92" s="29"/>
      <c r="AU92" s="29"/>
      <c r="AV92" s="29"/>
      <c r="AW92" s="31"/>
      <c r="AX92" s="33"/>
      <c r="AY92" s="31"/>
      <c r="AZ92" s="4" t="str">
        <f t="shared" si="14"/>
        <v>Bill</v>
      </c>
      <c r="BA92" s="4" t="str">
        <f t="shared" si="15"/>
        <v>Kramer</v>
      </c>
    </row>
    <row r="93" spans="1:53" s="6" customFormat="1" ht="12" customHeight="1">
      <c r="A93" s="7" t="s">
        <v>289</v>
      </c>
      <c r="B93" s="7" t="s">
        <v>13</v>
      </c>
      <c r="C93" s="5">
        <f t="shared" si="9"/>
        <v>9</v>
      </c>
      <c r="D93" s="5">
        <f t="shared" si="10"/>
        <v>9</v>
      </c>
      <c r="E93" s="9">
        <f t="shared" si="11"/>
        <v>33.483333333333334</v>
      </c>
      <c r="F93" s="9">
        <f t="shared" si="12"/>
        <v>33.483333333333334</v>
      </c>
      <c r="G93" s="38">
        <f t="shared" si="13"/>
        <v>1</v>
      </c>
      <c r="H93" s="11">
        <f>IF(D93&gt;0,C93/D93,"")</f>
        <v>1</v>
      </c>
      <c r="I93" s="8"/>
      <c r="J93" s="29">
        <v>205</v>
      </c>
      <c r="K93" s="29">
        <v>175</v>
      </c>
      <c r="L93" s="29">
        <v>230</v>
      </c>
      <c r="M93" s="29"/>
      <c r="N93" s="29"/>
      <c r="O93" s="29">
        <v>82</v>
      </c>
      <c r="P93" s="29">
        <v>216</v>
      </c>
      <c r="Q93" s="29">
        <v>137</v>
      </c>
      <c r="R93" s="29">
        <v>249</v>
      </c>
      <c r="S93" s="29"/>
      <c r="T93" s="29"/>
      <c r="U93" s="29"/>
      <c r="V93" s="29"/>
      <c r="W93" s="29">
        <v>410</v>
      </c>
      <c r="X93" s="29"/>
      <c r="Y93" s="29"/>
      <c r="Z93" s="29"/>
      <c r="AA93" s="29"/>
      <c r="AB93" s="29"/>
      <c r="AC93" s="29"/>
      <c r="AD93" s="29">
        <v>305</v>
      </c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29"/>
      <c r="AS93" s="29"/>
      <c r="AT93" s="29"/>
      <c r="AU93" s="29"/>
      <c r="AV93" s="29"/>
      <c r="AW93" s="31"/>
      <c r="AX93" s="33"/>
      <c r="AY93" s="31"/>
      <c r="AZ93" s="4" t="str">
        <f t="shared" si="14"/>
        <v>Denise</v>
      </c>
      <c r="BA93" s="4" t="str">
        <f t="shared" si="15"/>
        <v>Kramer</v>
      </c>
    </row>
    <row r="94" spans="1:53" s="4" customFormat="1" ht="12" customHeight="1">
      <c r="A94" s="7" t="s">
        <v>125</v>
      </c>
      <c r="B94" s="7" t="s">
        <v>94</v>
      </c>
      <c r="C94" s="5">
        <f t="shared" si="9"/>
        <v>2</v>
      </c>
      <c r="D94" s="5">
        <f t="shared" si="10"/>
        <v>2</v>
      </c>
      <c r="E94" s="9">
        <f t="shared" si="11"/>
        <v>5.216666666666667</v>
      </c>
      <c r="F94" s="9">
        <f t="shared" si="12"/>
        <v>5.216666666666667</v>
      </c>
      <c r="G94" s="38">
        <f t="shared" si="13"/>
        <v>1</v>
      </c>
      <c r="H94" s="11">
        <f t="shared" si="8"/>
        <v>1</v>
      </c>
      <c r="I94" s="8"/>
      <c r="J94" s="29"/>
      <c r="K94" s="29"/>
      <c r="L94" s="29"/>
      <c r="M94" s="29"/>
      <c r="N94" s="29"/>
      <c r="O94" s="29"/>
      <c r="P94" s="29"/>
      <c r="Q94" s="29">
        <v>135</v>
      </c>
      <c r="R94" s="29">
        <v>178</v>
      </c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9"/>
      <c r="AN94" s="29"/>
      <c r="AO94" s="29"/>
      <c r="AP94" s="29"/>
      <c r="AQ94" s="29"/>
      <c r="AR94" s="29"/>
      <c r="AS94" s="29"/>
      <c r="AT94" s="29"/>
      <c r="AU94" s="29"/>
      <c r="AV94" s="29"/>
      <c r="AW94" s="30"/>
      <c r="AX94" s="29"/>
      <c r="AY94" s="30"/>
      <c r="AZ94" s="4" t="str">
        <f t="shared" si="14"/>
        <v>Raoul</v>
      </c>
      <c r="BA94" s="4" t="str">
        <f t="shared" si="15"/>
        <v>Lannoy</v>
      </c>
    </row>
    <row r="95" spans="1:53" s="4" customFormat="1" ht="12" customHeight="1">
      <c r="A95" s="7" t="s">
        <v>326</v>
      </c>
      <c r="B95" s="7" t="s">
        <v>327</v>
      </c>
      <c r="C95" s="5">
        <f t="shared" si="9"/>
        <v>5</v>
      </c>
      <c r="D95" s="5">
        <f t="shared" si="10"/>
        <v>6</v>
      </c>
      <c r="E95" s="9">
        <f t="shared" si="11"/>
        <v>16.616666666666667</v>
      </c>
      <c r="F95" s="9">
        <f t="shared" si="12"/>
        <v>18.333333333333332</v>
      </c>
      <c r="G95" s="38">
        <f>IF(E95&gt;0,E95/F95,"")</f>
        <v>0.9063636363636365</v>
      </c>
      <c r="H95" s="11">
        <f>IF(D95&gt;0,C95/D95,"")</f>
        <v>0.8333333333333334</v>
      </c>
      <c r="I95" s="8"/>
      <c r="J95" s="29">
        <v>348</v>
      </c>
      <c r="K95" s="29">
        <v>110</v>
      </c>
      <c r="L95" s="29">
        <v>243</v>
      </c>
      <c r="M95" s="29"/>
      <c r="N95" s="29"/>
      <c r="O95" s="29">
        <v>86</v>
      </c>
      <c r="P95" s="29">
        <v>210</v>
      </c>
      <c r="Q95" s="29">
        <v>-103</v>
      </c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  <c r="AM95" s="29"/>
      <c r="AN95" s="29"/>
      <c r="AO95" s="29"/>
      <c r="AP95" s="29"/>
      <c r="AQ95" s="29"/>
      <c r="AR95" s="29"/>
      <c r="AS95" s="29"/>
      <c r="AT95" s="29"/>
      <c r="AU95" s="29"/>
      <c r="AV95" s="29"/>
      <c r="AW95" s="30"/>
      <c r="AX95" s="29"/>
      <c r="AY95" s="30"/>
      <c r="AZ95" s="4" t="str">
        <f t="shared" si="14"/>
        <v>Janet</v>
      </c>
      <c r="BA95" s="4" t="str">
        <f t="shared" si="15"/>
        <v>Lane</v>
      </c>
    </row>
    <row r="96" spans="1:53" s="4" customFormat="1" ht="12" customHeight="1">
      <c r="A96" s="7" t="s">
        <v>328</v>
      </c>
      <c r="B96" s="7" t="s">
        <v>327</v>
      </c>
      <c r="C96" s="5">
        <f t="shared" si="9"/>
        <v>5</v>
      </c>
      <c r="D96" s="5">
        <f t="shared" si="10"/>
        <v>6</v>
      </c>
      <c r="E96" s="9">
        <f t="shared" si="11"/>
        <v>16.616666666666667</v>
      </c>
      <c r="F96" s="9">
        <f t="shared" si="12"/>
        <v>18.333333333333332</v>
      </c>
      <c r="G96" s="38">
        <f>IF(E96&gt;0,E96/F96,"")</f>
        <v>0.9063636363636365</v>
      </c>
      <c r="H96" s="11">
        <f>IF(D96&gt;0,C96/D96,"")</f>
        <v>0.8333333333333334</v>
      </c>
      <c r="I96" s="8"/>
      <c r="J96" s="29">
        <v>348</v>
      </c>
      <c r="K96" s="29">
        <v>110</v>
      </c>
      <c r="L96" s="29">
        <v>243</v>
      </c>
      <c r="M96" s="29"/>
      <c r="N96" s="29"/>
      <c r="O96" s="29">
        <v>86</v>
      </c>
      <c r="P96" s="29">
        <v>210</v>
      </c>
      <c r="Q96" s="29">
        <v>-103</v>
      </c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29"/>
      <c r="AI96" s="29"/>
      <c r="AJ96" s="29"/>
      <c r="AK96" s="29"/>
      <c r="AL96" s="29"/>
      <c r="AM96" s="29"/>
      <c r="AN96" s="29"/>
      <c r="AO96" s="29"/>
      <c r="AP96" s="29"/>
      <c r="AQ96" s="29"/>
      <c r="AR96" s="29"/>
      <c r="AS96" s="29"/>
      <c r="AT96" s="29"/>
      <c r="AU96" s="29"/>
      <c r="AV96" s="29"/>
      <c r="AW96" s="30"/>
      <c r="AX96" s="29"/>
      <c r="AY96" s="30"/>
      <c r="AZ96" s="4" t="str">
        <f t="shared" si="14"/>
        <v>Keith</v>
      </c>
      <c r="BA96" s="4" t="str">
        <f t="shared" si="15"/>
        <v>Lane</v>
      </c>
    </row>
    <row r="97" spans="1:53" ht="12" customHeight="1">
      <c r="A97" s="7" t="s">
        <v>117</v>
      </c>
      <c r="B97" s="7" t="s">
        <v>97</v>
      </c>
      <c r="C97" s="5">
        <f t="shared" si="9"/>
        <v>2</v>
      </c>
      <c r="D97" s="5">
        <f t="shared" si="10"/>
        <v>2</v>
      </c>
      <c r="E97" s="9">
        <f t="shared" si="11"/>
        <v>5.033333333333333</v>
      </c>
      <c r="F97" s="9">
        <f t="shared" si="12"/>
        <v>5.033333333333333</v>
      </c>
      <c r="G97" s="38">
        <f t="shared" si="13"/>
        <v>1</v>
      </c>
      <c r="H97" s="11">
        <f t="shared" si="8"/>
        <v>1</v>
      </c>
      <c r="I97" s="8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>
        <v>110</v>
      </c>
      <c r="U97" s="29"/>
      <c r="V97" s="29"/>
      <c r="W97" s="29"/>
      <c r="X97" s="29"/>
      <c r="Y97" s="29">
        <v>192</v>
      </c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9"/>
      <c r="AN97" s="29"/>
      <c r="AO97" s="29"/>
      <c r="AP97" s="29"/>
      <c r="AQ97" s="29"/>
      <c r="AR97" s="29"/>
      <c r="AS97" s="29"/>
      <c r="AT97" s="29"/>
      <c r="AU97" s="29"/>
      <c r="AV97" s="29"/>
      <c r="AW97" s="30"/>
      <c r="AX97" s="29"/>
      <c r="AY97" s="30"/>
      <c r="AZ97" s="4" t="str">
        <f t="shared" si="14"/>
        <v>Francisco</v>
      </c>
      <c r="BA97" s="4" t="str">
        <f t="shared" si="15"/>
        <v>Lao</v>
      </c>
    </row>
    <row r="98" spans="1:53" ht="12" customHeight="1">
      <c r="A98" s="7" t="s">
        <v>117</v>
      </c>
      <c r="B98" s="7" t="s">
        <v>100</v>
      </c>
      <c r="C98" s="5">
        <f t="shared" si="9"/>
        <v>2</v>
      </c>
      <c r="D98" s="5">
        <f t="shared" si="10"/>
        <v>2</v>
      </c>
      <c r="E98" s="9">
        <f t="shared" si="11"/>
        <v>4.45</v>
      </c>
      <c r="F98" s="9">
        <f t="shared" si="12"/>
        <v>4.45</v>
      </c>
      <c r="G98" s="38">
        <f t="shared" si="13"/>
        <v>1</v>
      </c>
      <c r="H98" s="11">
        <f t="shared" si="8"/>
        <v>1</v>
      </c>
      <c r="I98" s="8"/>
      <c r="J98" s="29"/>
      <c r="K98" s="29"/>
      <c r="L98" s="29"/>
      <c r="M98" s="29"/>
      <c r="N98" s="29"/>
      <c r="O98" s="29"/>
      <c r="P98" s="29"/>
      <c r="Q98" s="29"/>
      <c r="R98" s="29">
        <v>192</v>
      </c>
      <c r="S98" s="29"/>
      <c r="T98" s="29">
        <v>75</v>
      </c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/>
      <c r="AQ98" s="29"/>
      <c r="AR98" s="29"/>
      <c r="AS98" s="29"/>
      <c r="AT98" s="29"/>
      <c r="AU98" s="29"/>
      <c r="AV98" s="29"/>
      <c r="AW98" s="30"/>
      <c r="AX98" s="29"/>
      <c r="AY98" s="30"/>
      <c r="AZ98" s="4" t="str">
        <f t="shared" si="14"/>
        <v>Francisco</v>
      </c>
      <c r="BA98" s="4" t="str">
        <f t="shared" si="15"/>
        <v>Lao Jr</v>
      </c>
    </row>
    <row r="99" spans="1:53" s="4" customFormat="1" ht="12" customHeight="1">
      <c r="A99" s="7" t="s">
        <v>149</v>
      </c>
      <c r="B99" s="7" t="s">
        <v>67</v>
      </c>
      <c r="C99" s="5">
        <f t="shared" si="9"/>
        <v>3</v>
      </c>
      <c r="D99" s="5">
        <f t="shared" si="10"/>
        <v>4</v>
      </c>
      <c r="E99" s="9">
        <f t="shared" si="11"/>
        <v>11.683349999999999</v>
      </c>
      <c r="F99" s="9">
        <f t="shared" si="12"/>
        <v>11.683349999999999</v>
      </c>
      <c r="G99" s="38">
        <f t="shared" si="13"/>
        <v>1</v>
      </c>
      <c r="H99" s="11">
        <f t="shared" si="8"/>
        <v>0.75</v>
      </c>
      <c r="I99" s="8"/>
      <c r="J99" s="29"/>
      <c r="K99" s="29"/>
      <c r="L99" s="29"/>
      <c r="M99" s="29"/>
      <c r="N99" s="29"/>
      <c r="O99" s="29"/>
      <c r="P99" s="29"/>
      <c r="Q99" s="29">
        <v>0.001</v>
      </c>
      <c r="R99" s="29">
        <v>202</v>
      </c>
      <c r="S99" s="29"/>
      <c r="T99" s="29"/>
      <c r="U99" s="29"/>
      <c r="V99" s="29"/>
      <c r="W99" s="29">
        <v>379</v>
      </c>
      <c r="X99" s="29"/>
      <c r="Y99" s="29"/>
      <c r="Z99" s="29"/>
      <c r="AA99" s="29"/>
      <c r="AB99" s="29"/>
      <c r="AC99" s="29"/>
      <c r="AD99" s="29"/>
      <c r="AE99" s="29"/>
      <c r="AF99" s="29"/>
      <c r="AG99" s="29">
        <v>120</v>
      </c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29"/>
      <c r="AS99" s="29"/>
      <c r="AT99" s="29"/>
      <c r="AU99" s="29"/>
      <c r="AV99" s="29"/>
      <c r="AW99" s="30"/>
      <c r="AX99" s="29"/>
      <c r="AY99" s="30"/>
      <c r="AZ99" s="4" t="str">
        <f t="shared" si="14"/>
        <v>Alan</v>
      </c>
      <c r="BA99" s="4" t="str">
        <f t="shared" si="15"/>
        <v>Leighton</v>
      </c>
    </row>
    <row r="100" spans="1:53" s="4" customFormat="1" ht="12" customHeight="1">
      <c r="A100" s="7" t="s">
        <v>144</v>
      </c>
      <c r="B100" s="7" t="s">
        <v>32</v>
      </c>
      <c r="C100" s="5">
        <f t="shared" si="9"/>
        <v>10</v>
      </c>
      <c r="D100" s="5">
        <f t="shared" si="10"/>
        <v>12</v>
      </c>
      <c r="E100" s="9">
        <f t="shared" si="11"/>
        <v>28.383333333333333</v>
      </c>
      <c r="F100" s="9">
        <f t="shared" si="12"/>
        <v>32.28333333333333</v>
      </c>
      <c r="G100" s="38">
        <f t="shared" si="13"/>
        <v>0.8791946308724833</v>
      </c>
      <c r="H100" s="11">
        <f t="shared" si="8"/>
        <v>0.8333333333333334</v>
      </c>
      <c r="I100" s="8"/>
      <c r="J100" s="29"/>
      <c r="K100" s="29">
        <v>117</v>
      </c>
      <c r="L100" s="29">
        <v>236</v>
      </c>
      <c r="M100" s="29"/>
      <c r="N100" s="29">
        <v>150</v>
      </c>
      <c r="O100" s="29">
        <v>27</v>
      </c>
      <c r="P100" s="29">
        <v>195</v>
      </c>
      <c r="Q100" s="29">
        <v>142</v>
      </c>
      <c r="R100" s="29">
        <v>210</v>
      </c>
      <c r="S100" s="29">
        <v>-146</v>
      </c>
      <c r="T100" s="29">
        <v>50</v>
      </c>
      <c r="U100" s="29">
        <v>181</v>
      </c>
      <c r="V100" s="29"/>
      <c r="W100" s="29">
        <v>395</v>
      </c>
      <c r="X100" s="29">
        <v>-88</v>
      </c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29"/>
      <c r="AQ100" s="29"/>
      <c r="AR100" s="29"/>
      <c r="AS100" s="29"/>
      <c r="AT100" s="29"/>
      <c r="AU100" s="29"/>
      <c r="AV100" s="29"/>
      <c r="AW100" s="30"/>
      <c r="AX100" s="29"/>
      <c r="AY100" s="30"/>
      <c r="AZ100" s="4" t="str">
        <f t="shared" si="14"/>
        <v>George</v>
      </c>
      <c r="BA100" s="4" t="str">
        <f t="shared" si="15"/>
        <v>Lenzen</v>
      </c>
    </row>
    <row r="101" spans="1:53" s="4" customFormat="1" ht="12" customHeight="1">
      <c r="A101" s="7" t="s">
        <v>145</v>
      </c>
      <c r="B101" s="7" t="s">
        <v>72</v>
      </c>
      <c r="C101" s="5">
        <f t="shared" si="9"/>
        <v>3</v>
      </c>
      <c r="D101" s="5">
        <f t="shared" si="10"/>
        <v>5</v>
      </c>
      <c r="E101" s="9">
        <f t="shared" si="11"/>
        <v>9.416666666666666</v>
      </c>
      <c r="F101" s="9">
        <f t="shared" si="12"/>
        <v>15.6</v>
      </c>
      <c r="G101" s="38">
        <f t="shared" si="13"/>
        <v>0.6036324786324786</v>
      </c>
      <c r="H101" s="11">
        <f t="shared" si="8"/>
        <v>0.6</v>
      </c>
      <c r="I101" s="8"/>
      <c r="J101" s="29"/>
      <c r="K101" s="29"/>
      <c r="L101" s="29"/>
      <c r="M101" s="29"/>
      <c r="N101" s="29"/>
      <c r="O101" s="29"/>
      <c r="P101" s="29"/>
      <c r="Q101" s="29">
        <v>-123</v>
      </c>
      <c r="R101" s="29">
        <v>221</v>
      </c>
      <c r="S101" s="29"/>
      <c r="T101" s="29"/>
      <c r="U101" s="29">
        <v>180</v>
      </c>
      <c r="V101" s="29"/>
      <c r="W101" s="29">
        <v>-248</v>
      </c>
      <c r="X101" s="29"/>
      <c r="Y101" s="29"/>
      <c r="Z101" s="29"/>
      <c r="AA101" s="29"/>
      <c r="AB101" s="29"/>
      <c r="AC101" s="29"/>
      <c r="AD101" s="29"/>
      <c r="AE101" s="29"/>
      <c r="AF101" s="29"/>
      <c r="AG101" s="29">
        <v>164</v>
      </c>
      <c r="AH101" s="29"/>
      <c r="AI101" s="29"/>
      <c r="AJ101" s="29"/>
      <c r="AK101" s="29"/>
      <c r="AL101" s="29"/>
      <c r="AM101" s="29"/>
      <c r="AN101" s="29"/>
      <c r="AO101" s="29"/>
      <c r="AP101" s="29"/>
      <c r="AQ101" s="29"/>
      <c r="AR101" s="29"/>
      <c r="AS101" s="29"/>
      <c r="AT101" s="29"/>
      <c r="AU101" s="29"/>
      <c r="AV101" s="29"/>
      <c r="AW101" s="30"/>
      <c r="AX101" s="29"/>
      <c r="AY101" s="30"/>
      <c r="AZ101" s="4" t="str">
        <f t="shared" si="14"/>
        <v>John</v>
      </c>
      <c r="BA101" s="4" t="str">
        <f t="shared" si="15"/>
        <v>Leppert</v>
      </c>
    </row>
    <row r="102" spans="1:53" s="4" customFormat="1" ht="12" customHeight="1">
      <c r="A102" s="7" t="s">
        <v>322</v>
      </c>
      <c r="B102" s="7" t="s">
        <v>323</v>
      </c>
      <c r="C102" s="5">
        <f t="shared" si="9"/>
        <v>22</v>
      </c>
      <c r="D102" s="5">
        <f t="shared" si="10"/>
        <v>22</v>
      </c>
      <c r="E102" s="9">
        <f t="shared" si="11"/>
        <v>139.68333333333334</v>
      </c>
      <c r="F102" s="9">
        <f t="shared" si="12"/>
        <v>139.68333333333334</v>
      </c>
      <c r="G102" s="38">
        <f>IF(E102&gt;0,E102/F102,"")</f>
        <v>1</v>
      </c>
      <c r="H102" s="11">
        <f>IF(D102&gt;0,C102/D102,"")</f>
        <v>1</v>
      </c>
      <c r="I102" s="8"/>
      <c r="J102" s="29">
        <v>320</v>
      </c>
      <c r="K102" s="29">
        <v>116</v>
      </c>
      <c r="L102" s="29">
        <v>246</v>
      </c>
      <c r="M102" s="29">
        <v>30</v>
      </c>
      <c r="N102" s="29">
        <v>141</v>
      </c>
      <c r="O102" s="29">
        <v>80</v>
      </c>
      <c r="P102" s="29">
        <v>209</v>
      </c>
      <c r="Q102" s="29">
        <v>120</v>
      </c>
      <c r="R102" s="29">
        <v>186</v>
      </c>
      <c r="S102" s="29"/>
      <c r="T102" s="29"/>
      <c r="U102" s="29"/>
      <c r="V102" s="29"/>
      <c r="W102" s="29">
        <v>299</v>
      </c>
      <c r="X102" s="29"/>
      <c r="Y102" s="29"/>
      <c r="Z102" s="29"/>
      <c r="AA102" s="29">
        <v>30</v>
      </c>
      <c r="AB102" s="29"/>
      <c r="AC102" s="29"/>
      <c r="AD102" s="29"/>
      <c r="AE102" s="29"/>
      <c r="AF102" s="29">
        <v>427</v>
      </c>
      <c r="AG102" s="29">
        <v>156</v>
      </c>
      <c r="AH102" s="29"/>
      <c r="AI102" s="29"/>
      <c r="AJ102" s="29"/>
      <c r="AK102" s="29">
        <v>4441</v>
      </c>
      <c r="AL102" s="29">
        <v>224</v>
      </c>
      <c r="AM102" s="29">
        <v>330</v>
      </c>
      <c r="AN102" s="29"/>
      <c r="AO102" s="29">
        <v>160</v>
      </c>
      <c r="AP102" s="29">
        <v>287</v>
      </c>
      <c r="AQ102" s="29">
        <v>98</v>
      </c>
      <c r="AR102" s="29"/>
      <c r="AS102" s="29"/>
      <c r="AT102" s="29">
        <v>162</v>
      </c>
      <c r="AU102" s="29">
        <v>249</v>
      </c>
      <c r="AV102" s="29"/>
      <c r="AW102" s="30">
        <v>70</v>
      </c>
      <c r="AX102" s="29"/>
      <c r="AY102" s="30"/>
      <c r="AZ102" s="4" t="str">
        <f t="shared" si="14"/>
        <v>Donald</v>
      </c>
      <c r="BA102" s="4" t="str">
        <f t="shared" si="15"/>
        <v>Liebenberg</v>
      </c>
    </row>
    <row r="103" spans="1:53" s="6" customFormat="1" ht="12" customHeight="1">
      <c r="A103" s="7" t="s">
        <v>196</v>
      </c>
      <c r="B103" s="7" t="s">
        <v>20</v>
      </c>
      <c r="C103" s="5">
        <f t="shared" si="9"/>
        <v>10</v>
      </c>
      <c r="D103" s="5">
        <f t="shared" si="10"/>
        <v>10</v>
      </c>
      <c r="E103" s="9">
        <f t="shared" si="11"/>
        <v>30.266666666666666</v>
      </c>
      <c r="F103" s="9">
        <f t="shared" si="12"/>
        <v>30.266666666666666</v>
      </c>
      <c r="G103" s="38">
        <f t="shared" si="13"/>
        <v>1</v>
      </c>
      <c r="H103" s="11">
        <f t="shared" si="8"/>
        <v>1</v>
      </c>
      <c r="I103" s="8"/>
      <c r="J103" s="29"/>
      <c r="K103" s="29"/>
      <c r="L103" s="29"/>
      <c r="M103" s="29"/>
      <c r="N103" s="29"/>
      <c r="O103" s="29"/>
      <c r="P103" s="29"/>
      <c r="Q103" s="29">
        <v>127</v>
      </c>
      <c r="R103" s="29"/>
      <c r="S103" s="29"/>
      <c r="T103" s="29">
        <v>59</v>
      </c>
      <c r="U103" s="29">
        <v>184</v>
      </c>
      <c r="V103" s="29"/>
      <c r="W103" s="29">
        <v>247</v>
      </c>
      <c r="X103" s="29">
        <v>70</v>
      </c>
      <c r="Y103" s="29"/>
      <c r="Z103" s="29"/>
      <c r="AA103" s="29"/>
      <c r="AB103" s="29"/>
      <c r="AC103" s="29"/>
      <c r="AD103" s="29">
        <v>309</v>
      </c>
      <c r="AE103" s="29"/>
      <c r="AF103" s="29">
        <v>170</v>
      </c>
      <c r="AG103" s="29"/>
      <c r="AH103" s="29"/>
      <c r="AI103" s="29"/>
      <c r="AJ103" s="29"/>
      <c r="AK103" s="29">
        <v>285</v>
      </c>
      <c r="AL103" s="29"/>
      <c r="AM103" s="29"/>
      <c r="AN103" s="29"/>
      <c r="AO103" s="29"/>
      <c r="AP103" s="29">
        <v>300</v>
      </c>
      <c r="AQ103" s="29">
        <v>65</v>
      </c>
      <c r="AR103" s="29"/>
      <c r="AS103" s="29"/>
      <c r="AT103" s="29"/>
      <c r="AU103" s="29"/>
      <c r="AV103" s="29"/>
      <c r="AW103" s="31"/>
      <c r="AX103" s="33"/>
      <c r="AY103" s="31"/>
      <c r="AZ103" s="4" t="str">
        <f t="shared" si="14"/>
        <v>William</v>
      </c>
      <c r="BA103" s="4" t="str">
        <f t="shared" si="15"/>
        <v>Livingston</v>
      </c>
    </row>
    <row r="104" spans="1:53" s="4" customFormat="1" ht="12" customHeight="1">
      <c r="A104" s="7" t="s">
        <v>160</v>
      </c>
      <c r="B104" s="7" t="s">
        <v>54</v>
      </c>
      <c r="C104" s="5">
        <f t="shared" si="9"/>
        <v>5</v>
      </c>
      <c r="D104" s="5">
        <f t="shared" si="10"/>
        <v>5</v>
      </c>
      <c r="E104" s="9">
        <f t="shared" si="11"/>
        <v>14.033333333333333</v>
      </c>
      <c r="F104" s="9">
        <f t="shared" si="12"/>
        <v>14.033333333333333</v>
      </c>
      <c r="G104" s="38">
        <f t="shared" si="13"/>
        <v>1</v>
      </c>
      <c r="H104" s="11">
        <f t="shared" si="8"/>
        <v>1</v>
      </c>
      <c r="I104" s="8"/>
      <c r="J104" s="29"/>
      <c r="K104" s="29"/>
      <c r="L104" s="29"/>
      <c r="M104" s="29"/>
      <c r="N104" s="29"/>
      <c r="O104" s="29"/>
      <c r="P104" s="29">
        <v>212</v>
      </c>
      <c r="Q104" s="29">
        <v>120</v>
      </c>
      <c r="R104" s="29">
        <v>210</v>
      </c>
      <c r="S104" s="29"/>
      <c r="T104" s="29"/>
      <c r="U104" s="29"/>
      <c r="V104" s="29"/>
      <c r="W104" s="29">
        <v>150</v>
      </c>
      <c r="X104" s="29"/>
      <c r="Y104" s="29"/>
      <c r="Z104" s="29"/>
      <c r="AA104" s="29"/>
      <c r="AB104" s="29"/>
      <c r="AC104" s="29"/>
      <c r="AD104" s="29"/>
      <c r="AE104" s="29"/>
      <c r="AF104" s="29"/>
      <c r="AG104" s="29">
        <v>150</v>
      </c>
      <c r="AH104" s="29"/>
      <c r="AI104" s="29"/>
      <c r="AJ104" s="29"/>
      <c r="AK104" s="29"/>
      <c r="AL104" s="29"/>
      <c r="AM104" s="29"/>
      <c r="AN104" s="29"/>
      <c r="AO104" s="29"/>
      <c r="AP104" s="29"/>
      <c r="AQ104" s="29"/>
      <c r="AR104" s="29"/>
      <c r="AS104" s="29"/>
      <c r="AT104" s="29"/>
      <c r="AU104" s="29"/>
      <c r="AV104" s="29"/>
      <c r="AW104" s="30"/>
      <c r="AX104" s="29"/>
      <c r="AY104" s="30"/>
      <c r="AZ104" s="4" t="str">
        <f t="shared" si="14"/>
        <v>Jeanne</v>
      </c>
      <c r="BA104" s="4" t="str">
        <f t="shared" si="15"/>
        <v>Loring</v>
      </c>
    </row>
    <row r="105" spans="1:53" s="4" customFormat="1" ht="12" customHeight="1">
      <c r="A105" s="7" t="s">
        <v>161</v>
      </c>
      <c r="B105" s="7" t="s">
        <v>53</v>
      </c>
      <c r="C105" s="5">
        <f t="shared" si="9"/>
        <v>5</v>
      </c>
      <c r="D105" s="5">
        <f t="shared" si="10"/>
        <v>5</v>
      </c>
      <c r="E105" s="9">
        <f t="shared" si="11"/>
        <v>14.25</v>
      </c>
      <c r="F105" s="9">
        <f t="shared" si="12"/>
        <v>14.25</v>
      </c>
      <c r="G105" s="38">
        <f t="shared" si="13"/>
        <v>1</v>
      </c>
      <c r="H105" s="11">
        <f t="shared" si="8"/>
        <v>1</v>
      </c>
      <c r="I105" s="8"/>
      <c r="J105" s="29"/>
      <c r="K105" s="29"/>
      <c r="L105" s="29"/>
      <c r="M105" s="29"/>
      <c r="N105" s="29"/>
      <c r="O105" s="29">
        <v>81</v>
      </c>
      <c r="P105" s="29">
        <v>210</v>
      </c>
      <c r="Q105" s="29">
        <v>136</v>
      </c>
      <c r="R105" s="29">
        <v>223</v>
      </c>
      <c r="S105" s="29"/>
      <c r="T105" s="29"/>
      <c r="U105" s="29"/>
      <c r="V105" s="29"/>
      <c r="W105" s="29"/>
      <c r="X105" s="29"/>
      <c r="Y105" s="29">
        <v>205</v>
      </c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9"/>
      <c r="AK105" s="29"/>
      <c r="AL105" s="29"/>
      <c r="AM105" s="29"/>
      <c r="AN105" s="29"/>
      <c r="AO105" s="29"/>
      <c r="AP105" s="29"/>
      <c r="AQ105" s="29"/>
      <c r="AR105" s="29"/>
      <c r="AS105" s="29"/>
      <c r="AT105" s="29"/>
      <c r="AU105" s="29"/>
      <c r="AV105" s="29"/>
      <c r="AW105" s="30"/>
      <c r="AX105" s="29"/>
      <c r="AY105" s="30"/>
      <c r="AZ105" s="4" t="str">
        <f t="shared" si="14"/>
        <v>Katherine</v>
      </c>
      <c r="BA105" s="4" t="str">
        <f t="shared" si="15"/>
        <v>Low</v>
      </c>
    </row>
    <row r="106" spans="1:53" s="4" customFormat="1" ht="12" customHeight="1">
      <c r="A106" s="7" t="s">
        <v>297</v>
      </c>
      <c r="B106" s="7" t="s">
        <v>298</v>
      </c>
      <c r="C106" s="5">
        <f t="shared" si="9"/>
        <v>6</v>
      </c>
      <c r="D106" s="5">
        <f t="shared" si="10"/>
        <v>6</v>
      </c>
      <c r="E106" s="9">
        <f t="shared" si="11"/>
        <v>16.116666666666667</v>
      </c>
      <c r="F106" s="9">
        <f t="shared" si="12"/>
        <v>16.116666666666667</v>
      </c>
      <c r="G106" s="38">
        <f t="shared" si="13"/>
        <v>1</v>
      </c>
      <c r="H106" s="11">
        <f>IF(D106&gt;0,C106/D106,"")</f>
        <v>1</v>
      </c>
      <c r="I106" s="8"/>
      <c r="J106" s="29"/>
      <c r="K106" s="29">
        <v>137</v>
      </c>
      <c r="L106" s="29">
        <v>214</v>
      </c>
      <c r="M106" s="29"/>
      <c r="N106" s="29"/>
      <c r="O106" s="29"/>
      <c r="P106" s="29">
        <v>207</v>
      </c>
      <c r="Q106" s="29">
        <v>130</v>
      </c>
      <c r="R106" s="29"/>
      <c r="S106" s="29"/>
      <c r="T106" s="29"/>
      <c r="U106" s="29">
        <v>174</v>
      </c>
      <c r="V106" s="29"/>
      <c r="W106" s="29"/>
      <c r="X106" s="29"/>
      <c r="Y106" s="29"/>
      <c r="Z106" s="29"/>
      <c r="AA106" s="29"/>
      <c r="AB106" s="29"/>
      <c r="AC106" s="29"/>
      <c r="AD106" s="29"/>
      <c r="AE106" s="29">
        <v>105</v>
      </c>
      <c r="AF106" s="29"/>
      <c r="AG106" s="29"/>
      <c r="AH106" s="29"/>
      <c r="AI106" s="29"/>
      <c r="AJ106" s="29"/>
      <c r="AK106" s="29"/>
      <c r="AL106" s="29"/>
      <c r="AM106" s="29"/>
      <c r="AN106" s="29"/>
      <c r="AO106" s="29"/>
      <c r="AP106" s="29"/>
      <c r="AQ106" s="29"/>
      <c r="AR106" s="29"/>
      <c r="AS106" s="29"/>
      <c r="AT106" s="29"/>
      <c r="AU106" s="29"/>
      <c r="AV106" s="29"/>
      <c r="AW106" s="30"/>
      <c r="AX106" s="29"/>
      <c r="AY106" s="30"/>
      <c r="AZ106" s="4" t="str">
        <f t="shared" si="14"/>
        <v>Hartwig</v>
      </c>
      <c r="BA106" s="4" t="str">
        <f t="shared" si="15"/>
        <v>Luethen</v>
      </c>
    </row>
    <row r="107" spans="1:53" s="4" customFormat="1" ht="12" customHeight="1">
      <c r="A107" s="7" t="s">
        <v>171</v>
      </c>
      <c r="B107" s="7" t="s">
        <v>44</v>
      </c>
      <c r="C107" s="5">
        <f t="shared" si="9"/>
        <v>4</v>
      </c>
      <c r="D107" s="5">
        <f t="shared" si="10"/>
        <v>4</v>
      </c>
      <c r="E107" s="9">
        <f t="shared" si="11"/>
        <v>16.7</v>
      </c>
      <c r="F107" s="9">
        <f t="shared" si="12"/>
        <v>16.7</v>
      </c>
      <c r="G107" s="38">
        <f t="shared" si="13"/>
        <v>1</v>
      </c>
      <c r="H107" s="11">
        <f t="shared" si="8"/>
        <v>1</v>
      </c>
      <c r="I107" s="8"/>
      <c r="J107" s="29"/>
      <c r="K107" s="29"/>
      <c r="L107" s="29"/>
      <c r="M107" s="29"/>
      <c r="N107" s="29"/>
      <c r="O107" s="29"/>
      <c r="P107" s="29">
        <v>212</v>
      </c>
      <c r="Q107" s="29"/>
      <c r="R107" s="29">
        <v>210</v>
      </c>
      <c r="S107" s="29"/>
      <c r="T107" s="29"/>
      <c r="U107" s="29">
        <v>185</v>
      </c>
      <c r="V107" s="29"/>
      <c r="W107" s="29">
        <v>395</v>
      </c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29"/>
      <c r="AM107" s="29"/>
      <c r="AN107" s="29"/>
      <c r="AO107" s="29"/>
      <c r="AP107" s="29"/>
      <c r="AQ107" s="29"/>
      <c r="AR107" s="29"/>
      <c r="AS107" s="29"/>
      <c r="AT107" s="29"/>
      <c r="AU107" s="29"/>
      <c r="AV107" s="29"/>
      <c r="AW107" s="30"/>
      <c r="AX107" s="29"/>
      <c r="AY107" s="30"/>
      <c r="AZ107" s="4" t="str">
        <f t="shared" si="14"/>
        <v>Perquita</v>
      </c>
      <c r="BA107" s="4" t="str">
        <f t="shared" si="15"/>
        <v>Luna</v>
      </c>
    </row>
    <row r="108" spans="1:53" s="4" customFormat="1" ht="12" customHeight="1">
      <c r="A108" s="7" t="s">
        <v>220</v>
      </c>
      <c r="B108" s="7" t="s">
        <v>221</v>
      </c>
      <c r="C108" s="5">
        <f t="shared" si="9"/>
        <v>5</v>
      </c>
      <c r="D108" s="5">
        <f t="shared" si="10"/>
        <v>6</v>
      </c>
      <c r="E108" s="9">
        <f t="shared" si="11"/>
        <v>18.066666666666666</v>
      </c>
      <c r="F108" s="9">
        <f t="shared" si="12"/>
        <v>20.116666666666667</v>
      </c>
      <c r="G108" s="38">
        <f t="shared" si="13"/>
        <v>0.8980944490472245</v>
      </c>
      <c r="H108" s="11">
        <f>IF(D108&gt;0,C108/D108,"")</f>
        <v>0.8333333333333334</v>
      </c>
      <c r="I108" s="8"/>
      <c r="J108" s="29">
        <v>402</v>
      </c>
      <c r="K108" s="29">
        <v>119</v>
      </c>
      <c r="L108" s="29">
        <v>247</v>
      </c>
      <c r="M108" s="29"/>
      <c r="N108" s="29">
        <v>151</v>
      </c>
      <c r="O108" s="29"/>
      <c r="P108" s="29">
        <v>165</v>
      </c>
      <c r="Q108" s="29">
        <v>-123</v>
      </c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9"/>
      <c r="AK108" s="29"/>
      <c r="AL108" s="29"/>
      <c r="AM108" s="29"/>
      <c r="AN108" s="29"/>
      <c r="AO108" s="29"/>
      <c r="AP108" s="29"/>
      <c r="AQ108" s="29"/>
      <c r="AR108" s="29"/>
      <c r="AS108" s="29"/>
      <c r="AT108" s="29"/>
      <c r="AU108" s="29"/>
      <c r="AV108" s="29"/>
      <c r="AW108" s="30"/>
      <c r="AX108" s="29"/>
      <c r="AY108" s="30"/>
      <c r="AZ108" s="4" t="str">
        <f t="shared" si="14"/>
        <v>Daniel</v>
      </c>
      <c r="BA108" s="4" t="str">
        <f t="shared" si="15"/>
        <v>Lynch</v>
      </c>
    </row>
    <row r="109" spans="1:53" s="4" customFormat="1" ht="12" customHeight="1">
      <c r="A109" s="7" t="s">
        <v>144</v>
      </c>
      <c r="B109" s="7" t="s">
        <v>73</v>
      </c>
      <c r="C109" s="5">
        <f t="shared" si="9"/>
        <v>3</v>
      </c>
      <c r="D109" s="5">
        <f t="shared" si="10"/>
        <v>3</v>
      </c>
      <c r="E109" s="9">
        <f t="shared" si="11"/>
        <v>9.35</v>
      </c>
      <c r="F109" s="9">
        <f t="shared" si="12"/>
        <v>9.35</v>
      </c>
      <c r="G109" s="38">
        <f t="shared" si="13"/>
        <v>1</v>
      </c>
      <c r="H109" s="11">
        <f t="shared" si="8"/>
        <v>1</v>
      </c>
      <c r="I109" s="8"/>
      <c r="J109" s="29"/>
      <c r="K109" s="29"/>
      <c r="L109" s="29"/>
      <c r="M109" s="29"/>
      <c r="N109" s="29"/>
      <c r="O109" s="29"/>
      <c r="P109" s="29">
        <v>213</v>
      </c>
      <c r="Q109" s="29">
        <v>125</v>
      </c>
      <c r="R109" s="29">
        <v>223</v>
      </c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9"/>
      <c r="AK109" s="29"/>
      <c r="AL109" s="29"/>
      <c r="AM109" s="29"/>
      <c r="AN109" s="29"/>
      <c r="AO109" s="29"/>
      <c r="AP109" s="29"/>
      <c r="AQ109" s="29"/>
      <c r="AR109" s="29"/>
      <c r="AS109" s="29"/>
      <c r="AT109" s="29"/>
      <c r="AU109" s="29"/>
      <c r="AV109" s="29"/>
      <c r="AW109" s="30"/>
      <c r="AX109" s="29"/>
      <c r="AY109" s="30"/>
      <c r="AZ109" s="4" t="str">
        <f t="shared" si="14"/>
        <v>George</v>
      </c>
      <c r="BA109" s="4" t="str">
        <f t="shared" si="15"/>
        <v>Madden</v>
      </c>
    </row>
    <row r="110" spans="1:53" s="4" customFormat="1" ht="12" customHeight="1">
      <c r="A110" s="7" t="s">
        <v>115</v>
      </c>
      <c r="B110" s="7" t="s">
        <v>33</v>
      </c>
      <c r="C110" s="5">
        <f t="shared" si="9"/>
        <v>8</v>
      </c>
      <c r="D110" s="5">
        <f t="shared" si="10"/>
        <v>8</v>
      </c>
      <c r="E110" s="9">
        <f t="shared" si="11"/>
        <v>22.533333333333335</v>
      </c>
      <c r="F110" s="9">
        <f t="shared" si="12"/>
        <v>22.533333333333335</v>
      </c>
      <c r="G110" s="38">
        <f t="shared" si="13"/>
        <v>1</v>
      </c>
      <c r="H110" s="11">
        <f t="shared" si="8"/>
        <v>1</v>
      </c>
      <c r="I110" s="8"/>
      <c r="J110" s="29"/>
      <c r="K110" s="29"/>
      <c r="L110" s="29"/>
      <c r="M110" s="29"/>
      <c r="N110" s="29">
        <v>73</v>
      </c>
      <c r="O110" s="29">
        <v>25</v>
      </c>
      <c r="P110" s="29">
        <v>220</v>
      </c>
      <c r="Q110" s="29">
        <v>127</v>
      </c>
      <c r="R110" s="29">
        <v>212</v>
      </c>
      <c r="S110" s="29"/>
      <c r="T110" s="29">
        <v>59</v>
      </c>
      <c r="U110" s="29">
        <v>223</v>
      </c>
      <c r="V110" s="29"/>
      <c r="W110" s="29">
        <v>413</v>
      </c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9"/>
      <c r="AK110" s="29"/>
      <c r="AL110" s="29"/>
      <c r="AM110" s="29"/>
      <c r="AN110" s="29"/>
      <c r="AO110" s="29"/>
      <c r="AP110" s="29"/>
      <c r="AQ110" s="29"/>
      <c r="AR110" s="29"/>
      <c r="AS110" s="29"/>
      <c r="AT110" s="29"/>
      <c r="AU110" s="29"/>
      <c r="AV110" s="29"/>
      <c r="AW110" s="30"/>
      <c r="AX110" s="29"/>
      <c r="AY110" s="30"/>
      <c r="AZ110" s="4" t="str">
        <f t="shared" si="14"/>
        <v>David</v>
      </c>
      <c r="BA110" s="4" t="str">
        <f t="shared" si="15"/>
        <v>Makepeace</v>
      </c>
    </row>
    <row r="111" spans="1:53" s="4" customFormat="1" ht="12" customHeight="1">
      <c r="A111" s="7" t="s">
        <v>193</v>
      </c>
      <c r="B111" s="7" t="s">
        <v>23</v>
      </c>
      <c r="C111" s="5">
        <f t="shared" si="9"/>
        <v>11</v>
      </c>
      <c r="D111" s="5">
        <f t="shared" si="10"/>
        <v>11</v>
      </c>
      <c r="E111" s="9">
        <f t="shared" si="11"/>
        <v>33.56666666666667</v>
      </c>
      <c r="F111" s="9">
        <f t="shared" si="12"/>
        <v>33.56666666666667</v>
      </c>
      <c r="G111" s="38">
        <f t="shared" si="13"/>
        <v>1</v>
      </c>
      <c r="H111" s="11">
        <f t="shared" si="8"/>
        <v>1</v>
      </c>
      <c r="I111" s="8"/>
      <c r="J111" s="29"/>
      <c r="K111" s="29">
        <v>117</v>
      </c>
      <c r="L111" s="29">
        <v>224</v>
      </c>
      <c r="M111" s="29"/>
      <c r="N111" s="29"/>
      <c r="O111" s="29">
        <v>29</v>
      </c>
      <c r="P111" s="29"/>
      <c r="Q111" s="29">
        <v>126</v>
      </c>
      <c r="R111" s="29">
        <v>210</v>
      </c>
      <c r="S111" s="29"/>
      <c r="T111" s="29"/>
      <c r="U111" s="29">
        <v>181</v>
      </c>
      <c r="V111" s="29">
        <v>375</v>
      </c>
      <c r="W111" s="29">
        <v>407</v>
      </c>
      <c r="X111" s="29">
        <v>80</v>
      </c>
      <c r="Y111" s="29">
        <v>98</v>
      </c>
      <c r="Z111" s="29"/>
      <c r="AA111" s="29"/>
      <c r="AB111" s="29"/>
      <c r="AC111" s="29"/>
      <c r="AD111" s="29"/>
      <c r="AE111" s="29"/>
      <c r="AF111" s="29"/>
      <c r="AG111" s="29">
        <v>167</v>
      </c>
      <c r="AH111" s="29"/>
      <c r="AI111" s="29"/>
      <c r="AJ111" s="29"/>
      <c r="AK111" s="29"/>
      <c r="AL111" s="29"/>
      <c r="AM111" s="29"/>
      <c r="AN111" s="29"/>
      <c r="AO111" s="29"/>
      <c r="AP111" s="29"/>
      <c r="AQ111" s="29"/>
      <c r="AR111" s="29"/>
      <c r="AS111" s="29"/>
      <c r="AT111" s="29"/>
      <c r="AU111" s="29"/>
      <c r="AV111" s="29"/>
      <c r="AW111" s="31"/>
      <c r="AX111" s="29"/>
      <c r="AY111" s="31"/>
      <c r="AZ111" s="4" t="str">
        <f t="shared" si="14"/>
        <v>Chris</v>
      </c>
      <c r="BA111" s="4" t="str">
        <f t="shared" si="15"/>
        <v>Malicki</v>
      </c>
    </row>
    <row r="112" spans="1:53" s="4" customFormat="1" ht="12" customHeight="1">
      <c r="A112" s="7" t="s">
        <v>176</v>
      </c>
      <c r="B112" s="7" t="s">
        <v>39</v>
      </c>
      <c r="C112" s="5">
        <f t="shared" si="9"/>
        <v>5</v>
      </c>
      <c r="D112" s="5">
        <f t="shared" si="10"/>
        <v>6</v>
      </c>
      <c r="E112" s="9">
        <f t="shared" si="11"/>
        <v>18.083333333333332</v>
      </c>
      <c r="F112" s="9">
        <f t="shared" si="12"/>
        <v>20.516666666666666</v>
      </c>
      <c r="G112" s="38">
        <f t="shared" si="13"/>
        <v>0.8813972380178716</v>
      </c>
      <c r="H112" s="11">
        <f t="shared" si="8"/>
        <v>0.8333333333333334</v>
      </c>
      <c r="I112" s="8"/>
      <c r="J112" s="29"/>
      <c r="K112" s="29"/>
      <c r="L112" s="29"/>
      <c r="M112" s="29"/>
      <c r="N112" s="29"/>
      <c r="O112" s="29"/>
      <c r="P112" s="29"/>
      <c r="Q112" s="29">
        <v>143</v>
      </c>
      <c r="R112" s="29">
        <v>223</v>
      </c>
      <c r="S112" s="29">
        <v>-146</v>
      </c>
      <c r="T112" s="29">
        <v>108</v>
      </c>
      <c r="U112" s="29">
        <v>197</v>
      </c>
      <c r="V112" s="29"/>
      <c r="W112" s="29">
        <v>414</v>
      </c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9"/>
      <c r="AK112" s="29"/>
      <c r="AL112" s="29"/>
      <c r="AM112" s="29"/>
      <c r="AN112" s="29"/>
      <c r="AO112" s="29"/>
      <c r="AP112" s="29"/>
      <c r="AQ112" s="29"/>
      <c r="AR112" s="29"/>
      <c r="AS112" s="29"/>
      <c r="AT112" s="29"/>
      <c r="AU112" s="29"/>
      <c r="AV112" s="29"/>
      <c r="AW112" s="30"/>
      <c r="AX112" s="29"/>
      <c r="AY112" s="30"/>
      <c r="AZ112" s="4" t="str">
        <f t="shared" si="14"/>
        <v>Dennis</v>
      </c>
      <c r="BA112" s="4" t="str">
        <f t="shared" si="15"/>
        <v>Mammana</v>
      </c>
    </row>
    <row r="113" spans="1:53" s="4" customFormat="1" ht="12" customHeight="1">
      <c r="A113" s="7" t="s">
        <v>324</v>
      </c>
      <c r="B113" s="7" t="s">
        <v>325</v>
      </c>
      <c r="C113" s="5">
        <f aca="true" t="shared" si="16" ref="C113:C177">COUNTIF(I113:AY113,"&gt;0.1")</f>
        <v>5</v>
      </c>
      <c r="D113" s="5">
        <f aca="true" t="shared" si="17" ref="D113:D177">COUNT(I113:AY113)</f>
        <v>6</v>
      </c>
      <c r="E113" s="9">
        <f aca="true" t="shared" si="18" ref="E113:E177">SUMIF(I113:AY113,"&gt;0",I113:AY113)/60</f>
        <v>15.233333333333333</v>
      </c>
      <c r="F113" s="9">
        <f aca="true" t="shared" si="19" ref="F113:F177">SUMIF(I113:AY113,"&gt;0",I113:AY113)/60-SUMIF(I113:AY113,"&lt;0",I113:AY113)/60</f>
        <v>17.183333333333334</v>
      </c>
      <c r="G113" s="38">
        <f>IF(E113&gt;0,E113/F113,"")</f>
        <v>0.8865179437439379</v>
      </c>
      <c r="H113" s="11">
        <f>IF(D113&gt;0,C113/D113,"")</f>
        <v>0.8333333333333334</v>
      </c>
      <c r="I113" s="8">
        <v>179</v>
      </c>
      <c r="J113" s="29">
        <v>348</v>
      </c>
      <c r="K113" s="29">
        <v>110</v>
      </c>
      <c r="L113" s="29">
        <v>243</v>
      </c>
      <c r="M113" s="29"/>
      <c r="N113" s="29"/>
      <c r="O113" s="29">
        <v>34</v>
      </c>
      <c r="P113" s="29"/>
      <c r="Q113" s="29">
        <v>-117</v>
      </c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9"/>
      <c r="AK113" s="29"/>
      <c r="AL113" s="29"/>
      <c r="AM113" s="29"/>
      <c r="AN113" s="29"/>
      <c r="AO113" s="29"/>
      <c r="AP113" s="29"/>
      <c r="AQ113" s="29"/>
      <c r="AR113" s="29"/>
      <c r="AS113" s="29"/>
      <c r="AT113" s="29"/>
      <c r="AU113" s="29"/>
      <c r="AV113" s="29"/>
      <c r="AW113" s="30"/>
      <c r="AX113" s="29"/>
      <c r="AY113" s="30"/>
      <c r="AZ113" s="4" t="str">
        <f t="shared" si="14"/>
        <v>Simon</v>
      </c>
      <c r="BA113" s="4" t="str">
        <f t="shared" si="15"/>
        <v>Maxfield</v>
      </c>
    </row>
    <row r="114" spans="1:53" s="4" customFormat="1" ht="12" customHeight="1">
      <c r="A114" s="7" t="s">
        <v>220</v>
      </c>
      <c r="B114" s="7" t="s">
        <v>318</v>
      </c>
      <c r="C114" s="5">
        <f t="shared" si="16"/>
        <v>7</v>
      </c>
      <c r="D114" s="5">
        <f t="shared" si="17"/>
        <v>7</v>
      </c>
      <c r="E114" s="9">
        <f t="shared" si="18"/>
        <v>23.633333333333333</v>
      </c>
      <c r="F114" s="9">
        <f t="shared" si="19"/>
        <v>23.633333333333333</v>
      </c>
      <c r="G114" s="38">
        <f>IF(E114&gt;0,E114/F114,"")</f>
        <v>1</v>
      </c>
      <c r="H114" s="11">
        <f>IF(D114&gt;0,C114/D114,"")</f>
        <v>1</v>
      </c>
      <c r="I114" s="8"/>
      <c r="J114" s="29"/>
      <c r="K114" s="29">
        <v>170</v>
      </c>
      <c r="L114" s="29">
        <v>235</v>
      </c>
      <c r="M114" s="29"/>
      <c r="N114" s="29"/>
      <c r="O114" s="29"/>
      <c r="P114" s="29">
        <v>210</v>
      </c>
      <c r="Q114" s="29">
        <v>127</v>
      </c>
      <c r="R114" s="29">
        <v>214</v>
      </c>
      <c r="S114" s="29"/>
      <c r="T114" s="29">
        <v>52</v>
      </c>
      <c r="U114" s="29"/>
      <c r="V114" s="29"/>
      <c r="W114" s="29">
        <v>410</v>
      </c>
      <c r="X114" s="29"/>
      <c r="Y114" s="29"/>
      <c r="Z114" s="29"/>
      <c r="AA114" s="29"/>
      <c r="AB114" s="29"/>
      <c r="AC114" s="29"/>
      <c r="AD114" s="29"/>
      <c r="AE114" s="29"/>
      <c r="AF114" s="29"/>
      <c r="AG114" s="29"/>
      <c r="AH114" s="29"/>
      <c r="AI114" s="29"/>
      <c r="AJ114" s="29"/>
      <c r="AK114" s="29"/>
      <c r="AL114" s="29"/>
      <c r="AM114" s="29"/>
      <c r="AN114" s="29"/>
      <c r="AO114" s="29"/>
      <c r="AP114" s="29"/>
      <c r="AQ114" s="29"/>
      <c r="AR114" s="29"/>
      <c r="AS114" s="29"/>
      <c r="AT114" s="29"/>
      <c r="AU114" s="29"/>
      <c r="AV114" s="29"/>
      <c r="AW114" s="30"/>
      <c r="AX114" s="29"/>
      <c r="AY114" s="30"/>
      <c r="AZ114" s="4" t="str">
        <f t="shared" si="14"/>
        <v>Daniel</v>
      </c>
      <c r="BA114" s="4" t="str">
        <f t="shared" si="15"/>
        <v>McGlaun</v>
      </c>
    </row>
    <row r="115" spans="1:53" s="4" customFormat="1" ht="12" customHeight="1">
      <c r="A115" s="7" t="s">
        <v>284</v>
      </c>
      <c r="B115" s="7" t="s">
        <v>285</v>
      </c>
      <c r="C115" s="5">
        <f t="shared" si="16"/>
        <v>12</v>
      </c>
      <c r="D115" s="5">
        <f t="shared" si="17"/>
        <v>15</v>
      </c>
      <c r="E115" s="9">
        <f t="shared" si="18"/>
        <v>29.133333333333333</v>
      </c>
      <c r="F115" s="9">
        <f t="shared" si="19"/>
        <v>35.083333333333336</v>
      </c>
      <c r="G115" s="38">
        <f t="shared" si="13"/>
        <v>0.8304038004750594</v>
      </c>
      <c r="H115" s="11">
        <f>IF(D115&gt;0,C115/D115,"")</f>
        <v>0.8</v>
      </c>
      <c r="I115" s="8"/>
      <c r="J115" s="29"/>
      <c r="K115" s="29"/>
      <c r="L115" s="29">
        <v>240</v>
      </c>
      <c r="M115" s="29"/>
      <c r="N115" s="29"/>
      <c r="O115" s="29">
        <v>32</v>
      </c>
      <c r="P115" s="29">
        <v>120</v>
      </c>
      <c r="Q115" s="29">
        <v>-123</v>
      </c>
      <c r="R115" s="29">
        <v>223</v>
      </c>
      <c r="S115" s="29">
        <v>-146</v>
      </c>
      <c r="T115" s="29">
        <v>43</v>
      </c>
      <c r="U115" s="29">
        <v>177</v>
      </c>
      <c r="V115" s="29"/>
      <c r="W115" s="29"/>
      <c r="X115" s="29">
        <v>-88</v>
      </c>
      <c r="Y115" s="29"/>
      <c r="Z115" s="29"/>
      <c r="AA115" s="29"/>
      <c r="AB115" s="29"/>
      <c r="AC115" s="29"/>
      <c r="AD115" s="29">
        <v>300</v>
      </c>
      <c r="AE115" s="29">
        <v>123</v>
      </c>
      <c r="AF115" s="29">
        <v>120</v>
      </c>
      <c r="AG115" s="29">
        <v>130</v>
      </c>
      <c r="AH115" s="29">
        <v>120</v>
      </c>
      <c r="AI115" s="29">
        <v>120</v>
      </c>
      <c r="AJ115" s="29"/>
      <c r="AK115" s="29"/>
      <c r="AL115" s="29"/>
      <c r="AM115" s="29"/>
      <c r="AN115" s="29"/>
      <c r="AO115" s="29"/>
      <c r="AP115" s="29"/>
      <c r="AQ115" s="29"/>
      <c r="AR115" s="29"/>
      <c r="AS115" s="29"/>
      <c r="AT115" s="29"/>
      <c r="AU115" s="29"/>
      <c r="AV115" s="29"/>
      <c r="AW115" s="30"/>
      <c r="AX115" s="29"/>
      <c r="AY115" s="30"/>
      <c r="AZ115" s="4" t="str">
        <f>A115</f>
        <v>Ken</v>
      </c>
      <c r="BA115" s="4" t="str">
        <f>B115</f>
        <v>Medway</v>
      </c>
    </row>
    <row r="116" spans="1:53" s="4" customFormat="1" ht="12" customHeight="1">
      <c r="A116" s="7" t="s">
        <v>319</v>
      </c>
      <c r="B116" s="7" t="s">
        <v>320</v>
      </c>
      <c r="C116" s="5">
        <f t="shared" si="16"/>
        <v>3</v>
      </c>
      <c r="D116" s="5">
        <f t="shared" si="17"/>
        <v>4</v>
      </c>
      <c r="E116" s="9">
        <f t="shared" si="18"/>
        <v>9.483333333333333</v>
      </c>
      <c r="F116" s="9">
        <f t="shared" si="19"/>
        <v>11.983333333333333</v>
      </c>
      <c r="G116" s="38">
        <f>IF(E116&gt;0,E116/F116,"")</f>
        <v>0.7913769123783032</v>
      </c>
      <c r="H116" s="11">
        <f>IF(D116&gt;0,C116/D116,"")</f>
        <v>0.75</v>
      </c>
      <c r="I116" s="8"/>
      <c r="J116" s="29"/>
      <c r="K116" s="29"/>
      <c r="L116" s="29">
        <v>245</v>
      </c>
      <c r="M116" s="29"/>
      <c r="N116" s="29"/>
      <c r="O116" s="29"/>
      <c r="P116" s="29"/>
      <c r="Q116" s="29">
        <v>143</v>
      </c>
      <c r="R116" s="29"/>
      <c r="S116" s="29">
        <v>-150</v>
      </c>
      <c r="T116" s="29"/>
      <c r="U116" s="29">
        <v>181</v>
      </c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9"/>
      <c r="AK116" s="29"/>
      <c r="AL116" s="29"/>
      <c r="AM116" s="29"/>
      <c r="AN116" s="29"/>
      <c r="AO116" s="29"/>
      <c r="AP116" s="29"/>
      <c r="AQ116" s="29"/>
      <c r="AR116" s="29"/>
      <c r="AS116" s="29"/>
      <c r="AT116" s="29"/>
      <c r="AU116" s="29"/>
      <c r="AV116" s="29"/>
      <c r="AW116" s="30"/>
      <c r="AX116" s="29"/>
      <c r="AY116" s="30"/>
      <c r="AZ116" s="4" t="str">
        <f>A116</f>
        <v>Leo</v>
      </c>
      <c r="BA116" s="4" t="str">
        <f>B116</f>
        <v>Metcalfe</v>
      </c>
    </row>
    <row r="117" spans="1:53" ht="12" customHeight="1">
      <c r="A117" s="7" t="s">
        <v>117</v>
      </c>
      <c r="B117" s="7" t="s">
        <v>96</v>
      </c>
      <c r="C117" s="5">
        <f t="shared" si="16"/>
        <v>2</v>
      </c>
      <c r="D117" s="5">
        <f t="shared" si="17"/>
        <v>2</v>
      </c>
      <c r="E117" s="9">
        <f t="shared" si="18"/>
        <v>5.15</v>
      </c>
      <c r="F117" s="9">
        <f t="shared" si="19"/>
        <v>5.15</v>
      </c>
      <c r="G117" s="38">
        <f t="shared" si="13"/>
        <v>1</v>
      </c>
      <c r="H117" s="11">
        <f t="shared" si="8"/>
        <v>1</v>
      </c>
      <c r="I117" s="8"/>
      <c r="J117" s="29"/>
      <c r="K117" s="29"/>
      <c r="L117" s="29"/>
      <c r="M117" s="29"/>
      <c r="N117" s="29"/>
      <c r="O117" s="29"/>
      <c r="P117" s="29"/>
      <c r="Q117" s="29">
        <v>124</v>
      </c>
      <c r="R117" s="29"/>
      <c r="S117" s="29"/>
      <c r="T117" s="29"/>
      <c r="U117" s="29">
        <v>185</v>
      </c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9"/>
      <c r="AK117" s="29"/>
      <c r="AL117" s="29"/>
      <c r="AM117" s="29"/>
      <c r="AN117" s="29"/>
      <c r="AO117" s="29"/>
      <c r="AP117" s="29"/>
      <c r="AQ117" s="29"/>
      <c r="AR117" s="29"/>
      <c r="AS117" s="29"/>
      <c r="AT117" s="29"/>
      <c r="AU117" s="29"/>
      <c r="AV117" s="29"/>
      <c r="AW117" s="30"/>
      <c r="AX117" s="29"/>
      <c r="AY117" s="30"/>
      <c r="AZ117" s="4" t="str">
        <f t="shared" si="14"/>
        <v>Francisco</v>
      </c>
      <c r="BA117" s="4" t="str">
        <f t="shared" si="15"/>
        <v>Minero</v>
      </c>
    </row>
    <row r="118" spans="1:53" ht="12" customHeight="1">
      <c r="A118" s="7" t="s">
        <v>290</v>
      </c>
      <c r="B118" s="7" t="s">
        <v>291</v>
      </c>
      <c r="C118" s="5">
        <f t="shared" si="16"/>
        <v>7</v>
      </c>
      <c r="D118" s="5">
        <f t="shared" si="17"/>
        <v>9</v>
      </c>
      <c r="E118" s="9">
        <f t="shared" si="18"/>
        <v>22.65</v>
      </c>
      <c r="F118" s="9">
        <f t="shared" si="19"/>
        <v>28.833333333333332</v>
      </c>
      <c r="G118" s="38">
        <f t="shared" si="13"/>
        <v>0.7855491329479769</v>
      </c>
      <c r="H118" s="11">
        <f>IF(D118&gt;0,C118/D118,"")</f>
        <v>0.7777777777777778</v>
      </c>
      <c r="I118" s="8"/>
      <c r="J118" s="29">
        <v>348</v>
      </c>
      <c r="K118" s="29">
        <v>139</v>
      </c>
      <c r="L118" s="29">
        <v>243</v>
      </c>
      <c r="M118" s="29"/>
      <c r="N118" s="29"/>
      <c r="O118" s="29"/>
      <c r="P118" s="29">
        <v>195</v>
      </c>
      <c r="Q118" s="29">
        <v>-123</v>
      </c>
      <c r="R118" s="29">
        <v>210</v>
      </c>
      <c r="S118" s="29"/>
      <c r="T118" s="29">
        <v>45</v>
      </c>
      <c r="U118" s="29">
        <v>179</v>
      </c>
      <c r="V118" s="29"/>
      <c r="W118" s="29">
        <v>-248</v>
      </c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9"/>
      <c r="AK118" s="29"/>
      <c r="AL118" s="29"/>
      <c r="AM118" s="29"/>
      <c r="AN118" s="29"/>
      <c r="AO118" s="29"/>
      <c r="AP118" s="29"/>
      <c r="AQ118" s="29"/>
      <c r="AR118" s="29"/>
      <c r="AS118" s="29"/>
      <c r="AT118" s="29"/>
      <c r="AU118" s="29"/>
      <c r="AV118" s="29"/>
      <c r="AW118" s="30"/>
      <c r="AX118" s="29"/>
      <c r="AY118" s="30"/>
      <c r="AZ118" s="4" t="str">
        <f t="shared" si="14"/>
        <v>Martin</v>
      </c>
      <c r="BA118" s="4" t="str">
        <f t="shared" si="15"/>
        <v>Mobberley</v>
      </c>
    </row>
    <row r="119" spans="1:53" ht="12" customHeight="1">
      <c r="A119" s="7" t="s">
        <v>231</v>
      </c>
      <c r="B119" s="7" t="s">
        <v>232</v>
      </c>
      <c r="C119" s="5">
        <f t="shared" si="16"/>
        <v>9</v>
      </c>
      <c r="D119" s="5">
        <f t="shared" si="17"/>
        <v>10</v>
      </c>
      <c r="E119" s="9">
        <f t="shared" si="18"/>
        <v>31.466666666666665</v>
      </c>
      <c r="F119" s="9">
        <f t="shared" si="19"/>
        <v>33.516666666666666</v>
      </c>
      <c r="G119" s="38">
        <f t="shared" si="13"/>
        <v>0.938836399801094</v>
      </c>
      <c r="H119" s="11">
        <f>IF(D119&gt;0,C119/D119,"")</f>
        <v>0.9</v>
      </c>
      <c r="I119" s="8">
        <v>257</v>
      </c>
      <c r="J119" s="29"/>
      <c r="K119" s="29"/>
      <c r="L119" s="29">
        <v>244</v>
      </c>
      <c r="M119" s="29"/>
      <c r="N119" s="29"/>
      <c r="O119" s="29"/>
      <c r="P119" s="29">
        <v>200</v>
      </c>
      <c r="Q119" s="29">
        <v>-123</v>
      </c>
      <c r="R119" s="29"/>
      <c r="S119" s="29">
        <v>146</v>
      </c>
      <c r="T119" s="29"/>
      <c r="U119" s="29">
        <v>177</v>
      </c>
      <c r="V119" s="29"/>
      <c r="W119" s="29">
        <v>377</v>
      </c>
      <c r="X119" s="29"/>
      <c r="Y119" s="29"/>
      <c r="Z119" s="29"/>
      <c r="AA119" s="29"/>
      <c r="AB119" s="29"/>
      <c r="AC119" s="29"/>
      <c r="AD119" s="29"/>
      <c r="AE119" s="29"/>
      <c r="AF119" s="29">
        <v>242</v>
      </c>
      <c r="AG119" s="29"/>
      <c r="AH119" s="29"/>
      <c r="AI119" s="29"/>
      <c r="AJ119" s="29"/>
      <c r="AK119" s="29"/>
      <c r="AL119" s="29"/>
      <c r="AM119" s="29"/>
      <c r="AN119" s="29"/>
      <c r="AO119" s="29"/>
      <c r="AP119" s="29"/>
      <c r="AQ119" s="29">
        <v>56</v>
      </c>
      <c r="AR119" s="29"/>
      <c r="AS119" s="29"/>
      <c r="AT119" s="29"/>
      <c r="AU119" s="29"/>
      <c r="AV119" s="29"/>
      <c r="AW119" s="30"/>
      <c r="AX119" s="29">
        <v>189</v>
      </c>
      <c r="AY119" s="30"/>
      <c r="AZ119" s="4" t="str">
        <f t="shared" si="14"/>
        <v>Richard</v>
      </c>
      <c r="BA119" s="4" t="str">
        <f t="shared" si="15"/>
        <v>Monk</v>
      </c>
    </row>
    <row r="120" spans="1:53" s="4" customFormat="1" ht="11.25" customHeight="1">
      <c r="A120" s="7" t="s">
        <v>134</v>
      </c>
      <c r="B120" s="7" t="s">
        <v>85</v>
      </c>
      <c r="C120" s="5">
        <f t="shared" si="16"/>
        <v>3</v>
      </c>
      <c r="D120" s="5">
        <f t="shared" si="17"/>
        <v>4</v>
      </c>
      <c r="E120" s="9">
        <f t="shared" si="18"/>
        <v>6.05</v>
      </c>
      <c r="F120" s="9">
        <f t="shared" si="19"/>
        <v>8.233333333333333</v>
      </c>
      <c r="G120" s="38">
        <f t="shared" si="13"/>
        <v>0.7348178137651823</v>
      </c>
      <c r="H120" s="11">
        <f t="shared" si="8"/>
        <v>0.75</v>
      </c>
      <c r="I120" s="8"/>
      <c r="J120" s="29"/>
      <c r="K120" s="29"/>
      <c r="L120" s="29"/>
      <c r="M120" s="29"/>
      <c r="N120" s="29"/>
      <c r="O120" s="29"/>
      <c r="P120" s="29"/>
      <c r="Q120" s="29"/>
      <c r="R120" s="29">
        <v>180</v>
      </c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9"/>
      <c r="AK120" s="29"/>
      <c r="AL120" s="29">
        <v>-131</v>
      </c>
      <c r="AM120" s="29">
        <v>120</v>
      </c>
      <c r="AN120" s="29"/>
      <c r="AO120" s="29"/>
      <c r="AP120" s="29"/>
      <c r="AQ120" s="29">
        <v>63</v>
      </c>
      <c r="AR120" s="29"/>
      <c r="AS120" s="29"/>
      <c r="AT120" s="29"/>
      <c r="AU120" s="29"/>
      <c r="AV120" s="29"/>
      <c r="AW120" s="30"/>
      <c r="AX120" s="29"/>
      <c r="AY120" s="30"/>
      <c r="AZ120" s="4" t="str">
        <f t="shared" si="14"/>
        <v>Bob</v>
      </c>
      <c r="BA120" s="4" t="str">
        <f t="shared" si="15"/>
        <v>Morris</v>
      </c>
    </row>
    <row r="121" spans="1:53" s="4" customFormat="1" ht="11.25" customHeight="1">
      <c r="A121" s="7" t="s">
        <v>182</v>
      </c>
      <c r="B121" s="7" t="s">
        <v>250</v>
      </c>
      <c r="C121" s="5">
        <f t="shared" si="16"/>
        <v>6</v>
      </c>
      <c r="D121" s="5">
        <f t="shared" si="17"/>
        <v>6</v>
      </c>
      <c r="E121" s="9">
        <f t="shared" si="18"/>
        <v>19.866666666666667</v>
      </c>
      <c r="F121" s="9">
        <f t="shared" si="19"/>
        <v>19.866666666666667</v>
      </c>
      <c r="G121" s="38">
        <f t="shared" si="13"/>
        <v>1</v>
      </c>
      <c r="H121" s="11">
        <f>IF(D121&gt;0,C121/D121,"")</f>
        <v>1</v>
      </c>
      <c r="I121" s="8"/>
      <c r="J121" s="29"/>
      <c r="K121" s="29"/>
      <c r="L121" s="29">
        <v>226</v>
      </c>
      <c r="M121" s="29"/>
      <c r="N121" s="29"/>
      <c r="O121" s="29">
        <v>28</v>
      </c>
      <c r="P121" s="29"/>
      <c r="Q121" s="29">
        <v>134</v>
      </c>
      <c r="R121" s="29">
        <v>225</v>
      </c>
      <c r="S121" s="29"/>
      <c r="T121" s="29"/>
      <c r="U121" s="29"/>
      <c r="V121" s="29"/>
      <c r="W121" s="29">
        <v>410</v>
      </c>
      <c r="X121" s="29"/>
      <c r="Y121" s="29"/>
      <c r="Z121" s="29"/>
      <c r="AA121" s="29"/>
      <c r="AB121" s="29"/>
      <c r="AC121" s="29"/>
      <c r="AD121" s="29"/>
      <c r="AE121" s="29"/>
      <c r="AF121" s="29"/>
      <c r="AG121" s="29">
        <v>169</v>
      </c>
      <c r="AH121" s="29"/>
      <c r="AI121" s="29"/>
      <c r="AJ121" s="29"/>
      <c r="AK121" s="29"/>
      <c r="AL121" s="29"/>
      <c r="AM121" s="29"/>
      <c r="AN121" s="29"/>
      <c r="AO121" s="29"/>
      <c r="AP121" s="29"/>
      <c r="AQ121" s="29"/>
      <c r="AR121" s="29"/>
      <c r="AS121" s="29"/>
      <c r="AT121" s="29"/>
      <c r="AU121" s="29"/>
      <c r="AV121" s="29"/>
      <c r="AW121" s="30"/>
      <c r="AX121" s="29"/>
      <c r="AY121" s="30"/>
      <c r="AZ121" s="4" t="str">
        <f t="shared" si="14"/>
        <v>Dave</v>
      </c>
      <c r="BA121" s="4" t="str">
        <f t="shared" si="15"/>
        <v>Moser</v>
      </c>
    </row>
    <row r="122" spans="1:53" s="4" customFormat="1" ht="12" customHeight="1">
      <c r="A122" s="7" t="s">
        <v>194</v>
      </c>
      <c r="B122" s="7" t="s">
        <v>22</v>
      </c>
      <c r="C122" s="5">
        <f t="shared" si="16"/>
        <v>14</v>
      </c>
      <c r="D122" s="5">
        <f t="shared" si="17"/>
        <v>14</v>
      </c>
      <c r="E122" s="9">
        <f t="shared" si="18"/>
        <v>42.45</v>
      </c>
      <c r="F122" s="9">
        <f>SUMIF(I122:AY122,"&gt;0",I122:AY122)/60-SUMIF(I122:AY122,"&lt;0",I122:AY122)/60+230/60</f>
        <v>46.28333333333334</v>
      </c>
      <c r="G122" s="38">
        <f t="shared" si="13"/>
        <v>0.9171768095066618</v>
      </c>
      <c r="H122" s="11">
        <f aca="true" t="shared" si="20" ref="H122:H187">IF(D122&gt;0,C122/D122,"")</f>
        <v>1</v>
      </c>
      <c r="I122" s="8">
        <v>320</v>
      </c>
      <c r="J122" s="29">
        <v>94</v>
      </c>
      <c r="K122" s="29">
        <v>175</v>
      </c>
      <c r="L122" s="29">
        <v>230</v>
      </c>
      <c r="M122" s="29">
        <v>32</v>
      </c>
      <c r="N122" s="29">
        <v>150</v>
      </c>
      <c r="O122" s="29">
        <v>27</v>
      </c>
      <c r="P122" s="29"/>
      <c r="Q122" s="29">
        <v>141</v>
      </c>
      <c r="R122" s="29">
        <v>233</v>
      </c>
      <c r="S122" s="29">
        <v>113</v>
      </c>
      <c r="T122" s="29">
        <v>57</v>
      </c>
      <c r="U122" s="29">
        <v>188</v>
      </c>
      <c r="V122" s="29">
        <v>375</v>
      </c>
      <c r="W122" s="29">
        <v>412</v>
      </c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  <c r="AM122" s="29"/>
      <c r="AN122" s="29"/>
      <c r="AO122" s="29"/>
      <c r="AP122" s="29"/>
      <c r="AQ122" s="29"/>
      <c r="AR122" s="29"/>
      <c r="AS122" s="29"/>
      <c r="AT122" s="29"/>
      <c r="AU122" s="29"/>
      <c r="AV122" s="29"/>
      <c r="AW122" s="30"/>
      <c r="AX122" s="29"/>
      <c r="AY122" s="30"/>
      <c r="AZ122" s="4" t="str">
        <f t="shared" si="14"/>
        <v>Joel</v>
      </c>
      <c r="BA122" s="4" t="str">
        <f t="shared" si="15"/>
        <v>Moskowitz</v>
      </c>
    </row>
    <row r="123" spans="1:53" s="4" customFormat="1" ht="12" customHeight="1">
      <c r="A123" s="7" t="s">
        <v>334</v>
      </c>
      <c r="B123" s="7" t="s">
        <v>335</v>
      </c>
      <c r="C123" s="5">
        <f t="shared" si="16"/>
        <v>3</v>
      </c>
      <c r="D123" s="5">
        <f t="shared" si="17"/>
        <v>3</v>
      </c>
      <c r="E123" s="9">
        <f t="shared" si="18"/>
        <v>9.133333333333333</v>
      </c>
      <c r="F123" s="9">
        <f t="shared" si="19"/>
        <v>9.133333333333333</v>
      </c>
      <c r="G123" s="38">
        <f>IF(E123&gt;0,E123/F123,"")</f>
        <v>1</v>
      </c>
      <c r="H123" s="11">
        <f>IF(D123&gt;0,C123/D123,"")</f>
        <v>1</v>
      </c>
      <c r="I123" s="8"/>
      <c r="J123" s="29"/>
      <c r="K123" s="29">
        <v>175</v>
      </c>
      <c r="L123" s="29">
        <v>244</v>
      </c>
      <c r="M123" s="29"/>
      <c r="N123" s="29"/>
      <c r="O123" s="29"/>
      <c r="P123" s="29"/>
      <c r="Q123" s="29">
        <v>129</v>
      </c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9"/>
      <c r="AK123" s="29"/>
      <c r="AL123" s="29"/>
      <c r="AM123" s="29"/>
      <c r="AN123" s="29"/>
      <c r="AO123" s="29"/>
      <c r="AP123" s="29"/>
      <c r="AQ123" s="29"/>
      <c r="AR123" s="29"/>
      <c r="AS123" s="29"/>
      <c r="AT123" s="29"/>
      <c r="AU123" s="29"/>
      <c r="AV123" s="29"/>
      <c r="AW123" s="30"/>
      <c r="AX123" s="29"/>
      <c r="AY123" s="30"/>
      <c r="AZ123" s="4" t="str">
        <f t="shared" si="14"/>
        <v>Liz</v>
      </c>
      <c r="BA123" s="4" t="str">
        <f t="shared" si="15"/>
        <v>O'Mara</v>
      </c>
    </row>
    <row r="124" spans="1:53" s="4" customFormat="1" ht="12" customHeight="1">
      <c r="A124" s="7" t="s">
        <v>142</v>
      </c>
      <c r="B124" s="7" t="s">
        <v>75</v>
      </c>
      <c r="C124" s="5">
        <f t="shared" si="16"/>
        <v>4</v>
      </c>
      <c r="D124" s="5">
        <f t="shared" si="17"/>
        <v>6</v>
      </c>
      <c r="E124" s="9">
        <f t="shared" si="18"/>
        <v>14.283333333333333</v>
      </c>
      <c r="F124" s="9">
        <f t="shared" si="19"/>
        <v>20.75</v>
      </c>
      <c r="G124" s="38">
        <f t="shared" si="13"/>
        <v>0.6883534136546184</v>
      </c>
      <c r="H124" s="11">
        <f t="shared" si="20"/>
        <v>0.6666666666666666</v>
      </c>
      <c r="I124" s="8"/>
      <c r="J124" s="29">
        <v>-300</v>
      </c>
      <c r="K124" s="29">
        <v>124</v>
      </c>
      <c r="L124" s="29">
        <v>191</v>
      </c>
      <c r="M124" s="29"/>
      <c r="N124" s="29"/>
      <c r="O124" s="29"/>
      <c r="P124" s="29"/>
      <c r="Q124" s="29"/>
      <c r="R124" s="29">
        <v>152</v>
      </c>
      <c r="S124" s="29"/>
      <c r="T124" s="29"/>
      <c r="U124" s="29"/>
      <c r="V124" s="29"/>
      <c r="W124" s="29">
        <v>390</v>
      </c>
      <c r="X124" s="29">
        <v>-88</v>
      </c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9"/>
      <c r="AK124" s="29"/>
      <c r="AL124" s="29"/>
      <c r="AM124" s="29"/>
      <c r="AN124" s="29"/>
      <c r="AO124" s="29"/>
      <c r="AP124" s="29"/>
      <c r="AQ124" s="29"/>
      <c r="AR124" s="29"/>
      <c r="AS124" s="29"/>
      <c r="AT124" s="29"/>
      <c r="AU124" s="29"/>
      <c r="AV124" s="29"/>
      <c r="AW124" s="30"/>
      <c r="AX124" s="29"/>
      <c r="AY124" s="30"/>
      <c r="AZ124" s="4" t="str">
        <f t="shared" si="14"/>
        <v>Julien</v>
      </c>
      <c r="BA124" s="4" t="str">
        <f t="shared" si="15"/>
        <v>Onderbeke</v>
      </c>
    </row>
    <row r="125" spans="1:53" ht="12" customHeight="1">
      <c r="A125" s="7" t="s">
        <v>112</v>
      </c>
      <c r="B125" s="7" t="s">
        <v>108</v>
      </c>
      <c r="C125" s="5">
        <f t="shared" si="16"/>
        <v>2</v>
      </c>
      <c r="D125" s="5">
        <f t="shared" si="17"/>
        <v>3</v>
      </c>
      <c r="E125" s="9">
        <f t="shared" si="18"/>
        <v>4.283333333333333</v>
      </c>
      <c r="F125" s="9">
        <f t="shared" si="19"/>
        <v>6.283333333333333</v>
      </c>
      <c r="G125" s="38">
        <f t="shared" si="13"/>
        <v>0.6816976127320955</v>
      </c>
      <c r="H125" s="11">
        <f t="shared" si="20"/>
        <v>0.6666666666666666</v>
      </c>
      <c r="I125" s="8"/>
      <c r="J125" s="29"/>
      <c r="K125" s="29"/>
      <c r="L125" s="29">
        <v>225</v>
      </c>
      <c r="M125" s="29"/>
      <c r="N125" s="29"/>
      <c r="O125" s="29">
        <v>32</v>
      </c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>
        <v>-120</v>
      </c>
      <c r="AJ125" s="29"/>
      <c r="AK125" s="29"/>
      <c r="AL125" s="29"/>
      <c r="AM125" s="29"/>
      <c r="AN125" s="29"/>
      <c r="AO125" s="29"/>
      <c r="AP125" s="29"/>
      <c r="AQ125" s="29"/>
      <c r="AR125" s="29"/>
      <c r="AS125" s="29"/>
      <c r="AT125" s="29"/>
      <c r="AU125" s="29"/>
      <c r="AV125" s="29"/>
      <c r="AW125" s="32"/>
      <c r="AX125" s="29"/>
      <c r="AY125" s="30"/>
      <c r="AZ125" s="4" t="str">
        <f t="shared" si="14"/>
        <v>Darren</v>
      </c>
      <c r="BA125" s="4" t="str">
        <f t="shared" si="15"/>
        <v>Osborne</v>
      </c>
    </row>
    <row r="126" spans="1:53" ht="12" customHeight="1">
      <c r="A126" s="7" t="s">
        <v>290</v>
      </c>
      <c r="B126" s="7" t="s">
        <v>333</v>
      </c>
      <c r="C126" s="5">
        <f t="shared" si="16"/>
        <v>4</v>
      </c>
      <c r="D126" s="5">
        <f t="shared" si="17"/>
        <v>4</v>
      </c>
      <c r="E126" s="9">
        <f t="shared" si="18"/>
        <v>15.333333333333334</v>
      </c>
      <c r="F126" s="9">
        <f t="shared" si="19"/>
        <v>15.333333333333334</v>
      </c>
      <c r="G126" s="38">
        <f>IF(E126&gt;0,E126/F126,"")</f>
        <v>1</v>
      </c>
      <c r="H126" s="11">
        <f>IF(D126&gt;0,C126/D126,"")</f>
        <v>1</v>
      </c>
      <c r="I126" s="8">
        <v>268</v>
      </c>
      <c r="J126" s="29">
        <v>303</v>
      </c>
      <c r="K126" s="29">
        <v>116</v>
      </c>
      <c r="L126" s="29">
        <v>233</v>
      </c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9"/>
      <c r="AK126" s="29"/>
      <c r="AL126" s="29"/>
      <c r="AM126" s="29"/>
      <c r="AN126" s="29"/>
      <c r="AO126" s="29"/>
      <c r="AP126" s="29"/>
      <c r="AQ126" s="29"/>
      <c r="AR126" s="29"/>
      <c r="AS126" s="29"/>
      <c r="AT126" s="29"/>
      <c r="AU126" s="29"/>
      <c r="AV126" s="29"/>
      <c r="AW126" s="32"/>
      <c r="AX126" s="29"/>
      <c r="AY126" s="30"/>
      <c r="AZ126" s="4" t="str">
        <f t="shared" si="14"/>
        <v>Martin</v>
      </c>
      <c r="BA126" s="4" t="str">
        <f t="shared" si="15"/>
        <v>Oscar</v>
      </c>
    </row>
    <row r="127" spans="1:53" ht="12" customHeight="1">
      <c r="A127" s="7" t="s">
        <v>258</v>
      </c>
      <c r="B127" s="7" t="s">
        <v>259</v>
      </c>
      <c r="C127" s="5">
        <f t="shared" si="16"/>
        <v>4</v>
      </c>
      <c r="D127" s="5">
        <f t="shared" si="17"/>
        <v>5</v>
      </c>
      <c r="E127" s="9">
        <f t="shared" si="18"/>
        <v>16.733333333333334</v>
      </c>
      <c r="F127" s="9">
        <f t="shared" si="19"/>
        <v>18.783333333333335</v>
      </c>
      <c r="G127" s="38">
        <f t="shared" si="13"/>
        <v>0.8908606921029281</v>
      </c>
      <c r="H127" s="11">
        <f>IF(D127&gt;0,C127/D127,"")</f>
        <v>0.8</v>
      </c>
      <c r="I127" s="8"/>
      <c r="J127" s="29"/>
      <c r="K127" s="29"/>
      <c r="L127" s="29">
        <v>236</v>
      </c>
      <c r="M127" s="29"/>
      <c r="N127" s="29"/>
      <c r="O127" s="29"/>
      <c r="P127" s="29"/>
      <c r="Q127" s="29">
        <v>-123</v>
      </c>
      <c r="R127" s="29">
        <v>210</v>
      </c>
      <c r="S127" s="29"/>
      <c r="T127" s="29"/>
      <c r="U127" s="29">
        <v>178</v>
      </c>
      <c r="V127" s="29"/>
      <c r="W127" s="29">
        <v>380</v>
      </c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9"/>
      <c r="AK127" s="29"/>
      <c r="AL127" s="29"/>
      <c r="AM127" s="29"/>
      <c r="AN127" s="29"/>
      <c r="AO127" s="29"/>
      <c r="AP127" s="29"/>
      <c r="AQ127" s="29"/>
      <c r="AR127" s="29"/>
      <c r="AS127" s="29"/>
      <c r="AT127" s="29"/>
      <c r="AU127" s="29"/>
      <c r="AV127" s="29"/>
      <c r="AW127" s="32"/>
      <c r="AX127" s="29"/>
      <c r="AY127" s="30"/>
      <c r="AZ127" s="4" t="str">
        <f t="shared" si="14"/>
        <v>Gernot</v>
      </c>
      <c r="BA127" s="4" t="str">
        <f t="shared" si="15"/>
        <v>Osterloh</v>
      </c>
    </row>
    <row r="128" spans="1:53" s="4" customFormat="1" ht="12" customHeight="1">
      <c r="A128" s="7" t="s">
        <v>186</v>
      </c>
      <c r="B128" s="7" t="s">
        <v>29</v>
      </c>
      <c r="C128" s="5">
        <f t="shared" si="16"/>
        <v>8</v>
      </c>
      <c r="D128" s="5">
        <f t="shared" si="17"/>
        <v>9</v>
      </c>
      <c r="E128" s="9">
        <f t="shared" si="18"/>
        <v>23.65</v>
      </c>
      <c r="F128" s="9">
        <f t="shared" si="19"/>
        <v>23.65</v>
      </c>
      <c r="G128" s="38">
        <f t="shared" si="13"/>
        <v>1</v>
      </c>
      <c r="H128" s="11">
        <f t="shared" si="20"/>
        <v>0.8888888888888888</v>
      </c>
      <c r="I128" s="8"/>
      <c r="J128" s="29"/>
      <c r="K128" s="29"/>
      <c r="L128" s="29"/>
      <c r="M128" s="29"/>
      <c r="N128" s="29"/>
      <c r="O128" s="29"/>
      <c r="P128" s="29"/>
      <c r="Q128" s="29">
        <v>134</v>
      </c>
      <c r="R128" s="29">
        <v>155</v>
      </c>
      <c r="S128" s="29">
        <v>100</v>
      </c>
      <c r="T128" s="29">
        <v>40</v>
      </c>
      <c r="U128" s="29"/>
      <c r="V128" s="29"/>
      <c r="W128" s="29">
        <v>386</v>
      </c>
      <c r="X128" s="29"/>
      <c r="Y128" s="29"/>
      <c r="Z128" s="29"/>
      <c r="AA128" s="29"/>
      <c r="AB128" s="29"/>
      <c r="AC128" s="29"/>
      <c r="AD128" s="29">
        <v>305</v>
      </c>
      <c r="AE128" s="29"/>
      <c r="AF128" s="29">
        <v>0</v>
      </c>
      <c r="AG128" s="29">
        <v>169</v>
      </c>
      <c r="AH128" s="29"/>
      <c r="AI128" s="29"/>
      <c r="AJ128" s="29"/>
      <c r="AK128" s="29"/>
      <c r="AL128" s="29">
        <v>130</v>
      </c>
      <c r="AM128" s="29"/>
      <c r="AN128" s="29"/>
      <c r="AO128" s="29"/>
      <c r="AP128" s="29"/>
      <c r="AQ128" s="29"/>
      <c r="AR128" s="29"/>
      <c r="AS128" s="29"/>
      <c r="AT128" s="29"/>
      <c r="AU128" s="29"/>
      <c r="AV128" s="29"/>
      <c r="AW128" s="30"/>
      <c r="AX128" s="29"/>
      <c r="AY128" s="30"/>
      <c r="AZ128" s="4" t="str">
        <f t="shared" si="14"/>
        <v>Guy</v>
      </c>
      <c r="BA128" s="4" t="str">
        <f t="shared" si="15"/>
        <v>Ottewell</v>
      </c>
    </row>
    <row r="129" spans="1:53" s="4" customFormat="1" ht="12" customHeight="1">
      <c r="A129" s="7" t="s">
        <v>177</v>
      </c>
      <c r="B129" s="7" t="s">
        <v>9</v>
      </c>
      <c r="C129" s="5">
        <f t="shared" si="16"/>
        <v>7</v>
      </c>
      <c r="D129" s="5">
        <f t="shared" si="17"/>
        <v>8</v>
      </c>
      <c r="E129" s="9">
        <f t="shared" si="18"/>
        <v>18.316666666666666</v>
      </c>
      <c r="F129" s="9">
        <f t="shared" si="19"/>
        <v>22.45</v>
      </c>
      <c r="G129" s="38">
        <f t="shared" si="13"/>
        <v>0.8158871566443949</v>
      </c>
      <c r="H129" s="11">
        <f t="shared" si="20"/>
        <v>0.875</v>
      </c>
      <c r="I129" s="8"/>
      <c r="J129" s="29"/>
      <c r="K129" s="29"/>
      <c r="L129" s="29"/>
      <c r="M129" s="29"/>
      <c r="N129" s="29"/>
      <c r="O129" s="29"/>
      <c r="P129" s="29"/>
      <c r="Q129" s="29">
        <v>143</v>
      </c>
      <c r="R129" s="29">
        <v>180</v>
      </c>
      <c r="S129" s="29"/>
      <c r="T129" s="29"/>
      <c r="U129" s="29"/>
      <c r="V129" s="29">
        <v>252</v>
      </c>
      <c r="W129" s="29">
        <v>-248</v>
      </c>
      <c r="X129" s="29">
        <v>90</v>
      </c>
      <c r="Y129" s="29"/>
      <c r="Z129" s="29"/>
      <c r="AA129" s="29"/>
      <c r="AB129" s="29"/>
      <c r="AC129" s="29"/>
      <c r="AD129" s="29"/>
      <c r="AE129" s="29">
        <v>123</v>
      </c>
      <c r="AF129" s="29"/>
      <c r="AG129" s="29">
        <v>171</v>
      </c>
      <c r="AH129" s="29">
        <v>140</v>
      </c>
      <c r="AI129" s="29"/>
      <c r="AJ129" s="29"/>
      <c r="AK129" s="29"/>
      <c r="AL129" s="29"/>
      <c r="AM129" s="29"/>
      <c r="AN129" s="29"/>
      <c r="AO129" s="29"/>
      <c r="AP129" s="29"/>
      <c r="AQ129" s="29"/>
      <c r="AR129" s="29"/>
      <c r="AS129" s="29"/>
      <c r="AT129" s="29"/>
      <c r="AU129" s="29"/>
      <c r="AV129" s="29"/>
      <c r="AW129" s="30"/>
      <c r="AX129" s="29"/>
      <c r="AY129" s="30"/>
      <c r="AZ129" s="4" t="str">
        <f t="shared" si="14"/>
        <v>Deborah</v>
      </c>
      <c r="BA129" s="4" t="str">
        <f t="shared" si="15"/>
        <v>Pasachoff</v>
      </c>
    </row>
    <row r="130" spans="1:53" s="4" customFormat="1" ht="12" customHeight="1">
      <c r="A130" s="7" t="s">
        <v>275</v>
      </c>
      <c r="B130" s="7" t="s">
        <v>9</v>
      </c>
      <c r="C130" s="5">
        <f t="shared" si="16"/>
        <v>4</v>
      </c>
      <c r="D130" s="5">
        <f t="shared" si="17"/>
        <v>5</v>
      </c>
      <c r="E130" s="9">
        <f t="shared" si="18"/>
        <v>8.733333333333333</v>
      </c>
      <c r="F130" s="9">
        <f t="shared" si="19"/>
        <v>12.866666666666667</v>
      </c>
      <c r="G130" s="38">
        <f t="shared" si="13"/>
        <v>0.6787564766839377</v>
      </c>
      <c r="H130" s="11">
        <f t="shared" si="20"/>
        <v>0.8</v>
      </c>
      <c r="I130" s="8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>
        <v>-248</v>
      </c>
      <c r="X130" s="29">
        <v>90</v>
      </c>
      <c r="Y130" s="29"/>
      <c r="Z130" s="29"/>
      <c r="AA130" s="29"/>
      <c r="AB130" s="29"/>
      <c r="AC130" s="29"/>
      <c r="AD130" s="29"/>
      <c r="AE130" s="29">
        <v>123</v>
      </c>
      <c r="AF130" s="29"/>
      <c r="AG130" s="29">
        <v>171</v>
      </c>
      <c r="AH130" s="29">
        <v>140</v>
      </c>
      <c r="AI130" s="29"/>
      <c r="AJ130" s="29"/>
      <c r="AK130" s="29"/>
      <c r="AL130" s="29"/>
      <c r="AM130" s="29"/>
      <c r="AN130" s="29"/>
      <c r="AO130" s="29"/>
      <c r="AP130" s="29"/>
      <c r="AQ130" s="29"/>
      <c r="AR130" s="29"/>
      <c r="AS130" s="29"/>
      <c r="AT130" s="29"/>
      <c r="AU130" s="29"/>
      <c r="AV130" s="29"/>
      <c r="AW130" s="30"/>
      <c r="AX130" s="29"/>
      <c r="AY130" s="30"/>
      <c r="AZ130" s="4" t="str">
        <f t="shared" si="14"/>
        <v>Eloise</v>
      </c>
      <c r="BA130" s="4" t="str">
        <f t="shared" si="15"/>
        <v>Pasachoff</v>
      </c>
    </row>
    <row r="131" spans="1:53" s="6" customFormat="1" ht="12" customHeight="1">
      <c r="A131" s="7" t="s">
        <v>203</v>
      </c>
      <c r="B131" s="7" t="s">
        <v>9</v>
      </c>
      <c r="C131" s="5">
        <f t="shared" si="16"/>
        <v>28</v>
      </c>
      <c r="D131" s="5">
        <f t="shared" si="17"/>
        <v>29</v>
      </c>
      <c r="E131" s="9">
        <f t="shared" si="18"/>
        <v>73.61666666666666</v>
      </c>
      <c r="F131" s="9">
        <f t="shared" si="19"/>
        <v>77.75</v>
      </c>
      <c r="G131" s="38">
        <f t="shared" si="13"/>
        <v>0.9468381564844587</v>
      </c>
      <c r="H131" s="11">
        <f t="shared" si="20"/>
        <v>0.9655172413793104</v>
      </c>
      <c r="I131" s="8">
        <v>285</v>
      </c>
      <c r="J131" s="29">
        <v>338</v>
      </c>
      <c r="K131" s="29">
        <v>141</v>
      </c>
      <c r="L131" s="29">
        <v>180</v>
      </c>
      <c r="M131" s="29">
        <v>30</v>
      </c>
      <c r="N131" s="29">
        <v>150</v>
      </c>
      <c r="O131" s="29">
        <v>32</v>
      </c>
      <c r="P131" s="29">
        <v>200</v>
      </c>
      <c r="Q131" s="29">
        <v>143</v>
      </c>
      <c r="R131" s="29">
        <v>180</v>
      </c>
      <c r="S131" s="29">
        <v>110</v>
      </c>
      <c r="T131" s="29">
        <v>50</v>
      </c>
      <c r="U131" s="29">
        <v>179</v>
      </c>
      <c r="V131" s="29">
        <v>252</v>
      </c>
      <c r="W131" s="29">
        <v>-248</v>
      </c>
      <c r="X131" s="29">
        <v>90</v>
      </c>
      <c r="Y131" s="29">
        <v>146</v>
      </c>
      <c r="Z131" s="29"/>
      <c r="AA131" s="29"/>
      <c r="AB131" s="29"/>
      <c r="AC131" s="29">
        <v>54</v>
      </c>
      <c r="AD131" s="29">
        <v>309</v>
      </c>
      <c r="AE131" s="29">
        <v>123</v>
      </c>
      <c r="AF131" s="29">
        <v>170</v>
      </c>
      <c r="AG131" s="29">
        <v>171</v>
      </c>
      <c r="AH131" s="29">
        <v>140</v>
      </c>
      <c r="AI131" s="29"/>
      <c r="AJ131" s="29">
        <v>185</v>
      </c>
      <c r="AK131" s="29">
        <v>285</v>
      </c>
      <c r="AL131" s="29">
        <v>146</v>
      </c>
      <c r="AM131" s="29">
        <v>208</v>
      </c>
      <c r="AN131" s="29"/>
      <c r="AO131" s="29"/>
      <c r="AP131" s="29"/>
      <c r="AQ131" s="29">
        <v>65</v>
      </c>
      <c r="AR131" s="29"/>
      <c r="AS131" s="29"/>
      <c r="AT131" s="29">
        <v>55</v>
      </c>
      <c r="AU131" s="29"/>
      <c r="AV131" s="29"/>
      <c r="AW131" s="31"/>
      <c r="AX131" s="33"/>
      <c r="AY131" s="31"/>
      <c r="AZ131" s="4" t="str">
        <f t="shared" si="14"/>
        <v>Jay</v>
      </c>
      <c r="BA131" s="4" t="str">
        <f t="shared" si="15"/>
        <v>Pasachoff</v>
      </c>
    </row>
    <row r="132" spans="1:53" s="4" customFormat="1" ht="12" customHeight="1">
      <c r="A132" s="7" t="s">
        <v>192</v>
      </c>
      <c r="B132" s="7" t="s">
        <v>9</v>
      </c>
      <c r="C132" s="5">
        <f t="shared" si="16"/>
        <v>15</v>
      </c>
      <c r="D132" s="5">
        <f t="shared" si="17"/>
        <v>16</v>
      </c>
      <c r="E132" s="9">
        <f t="shared" si="18"/>
        <v>43.46666666666667</v>
      </c>
      <c r="F132" s="9">
        <f t="shared" si="19"/>
        <v>47.6</v>
      </c>
      <c r="G132" s="38">
        <f t="shared" si="13"/>
        <v>0.9131652661064426</v>
      </c>
      <c r="H132" s="11">
        <f t="shared" si="20"/>
        <v>0.9375</v>
      </c>
      <c r="I132" s="8">
        <v>285</v>
      </c>
      <c r="J132" s="29">
        <v>338</v>
      </c>
      <c r="K132" s="29">
        <v>141</v>
      </c>
      <c r="L132" s="29">
        <v>180</v>
      </c>
      <c r="M132" s="29">
        <v>30</v>
      </c>
      <c r="N132" s="29">
        <v>150</v>
      </c>
      <c r="O132" s="29"/>
      <c r="P132" s="29">
        <v>200</v>
      </c>
      <c r="Q132" s="29">
        <v>143</v>
      </c>
      <c r="R132" s="29">
        <v>180</v>
      </c>
      <c r="S132" s="29"/>
      <c r="T132" s="29"/>
      <c r="U132" s="29"/>
      <c r="V132" s="29">
        <v>252</v>
      </c>
      <c r="W132" s="29">
        <v>-248</v>
      </c>
      <c r="X132" s="29">
        <v>90</v>
      </c>
      <c r="Y132" s="29"/>
      <c r="Z132" s="29"/>
      <c r="AA132" s="29"/>
      <c r="AB132" s="29"/>
      <c r="AC132" s="29"/>
      <c r="AD132" s="29"/>
      <c r="AE132" s="29">
        <v>123</v>
      </c>
      <c r="AF132" s="29"/>
      <c r="AG132" s="29">
        <v>171</v>
      </c>
      <c r="AH132" s="29">
        <v>140</v>
      </c>
      <c r="AI132" s="29"/>
      <c r="AJ132" s="29">
        <v>185</v>
      </c>
      <c r="AK132" s="29"/>
      <c r="AL132" s="29"/>
      <c r="AM132" s="29"/>
      <c r="AN132" s="29"/>
      <c r="AO132" s="29"/>
      <c r="AP132" s="29"/>
      <c r="AQ132" s="29"/>
      <c r="AR132" s="29"/>
      <c r="AS132" s="29"/>
      <c r="AT132" s="29"/>
      <c r="AU132" s="29"/>
      <c r="AV132" s="29"/>
      <c r="AW132" s="30"/>
      <c r="AX132" s="29"/>
      <c r="AY132" s="30"/>
      <c r="AZ132" s="4" t="str">
        <f t="shared" si="14"/>
        <v>Naomi</v>
      </c>
      <c r="BA132" s="4" t="str">
        <f t="shared" si="15"/>
        <v>Pasachoff</v>
      </c>
    </row>
    <row r="133" spans="1:53" s="4" customFormat="1" ht="12" customHeight="1">
      <c r="A133" s="7" t="s">
        <v>127</v>
      </c>
      <c r="B133" s="7" t="s">
        <v>92</v>
      </c>
      <c r="C133" s="5">
        <f t="shared" si="16"/>
        <v>2</v>
      </c>
      <c r="D133" s="5">
        <f t="shared" si="17"/>
        <v>2</v>
      </c>
      <c r="E133" s="9">
        <f t="shared" si="18"/>
        <v>5.5</v>
      </c>
      <c r="F133" s="9">
        <f t="shared" si="19"/>
        <v>5.5</v>
      </c>
      <c r="G133" s="38">
        <f t="shared" si="13"/>
        <v>1</v>
      </c>
      <c r="H133" s="11">
        <f t="shared" si="20"/>
        <v>1</v>
      </c>
      <c r="I133" s="8"/>
      <c r="J133" s="29"/>
      <c r="K133" s="29"/>
      <c r="L133" s="29"/>
      <c r="M133" s="29"/>
      <c r="N133" s="29"/>
      <c r="O133" s="29"/>
      <c r="P133" s="29"/>
      <c r="Q133" s="29">
        <v>142</v>
      </c>
      <c r="R133" s="29">
        <v>188</v>
      </c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9"/>
      <c r="AK133" s="29"/>
      <c r="AL133" s="29"/>
      <c r="AM133" s="29"/>
      <c r="AN133" s="29"/>
      <c r="AO133" s="29"/>
      <c r="AP133" s="29"/>
      <c r="AQ133" s="29"/>
      <c r="AR133" s="29"/>
      <c r="AS133" s="29"/>
      <c r="AT133" s="29"/>
      <c r="AU133" s="29"/>
      <c r="AV133" s="29"/>
      <c r="AW133" s="30"/>
      <c r="AX133" s="29"/>
      <c r="AY133" s="30"/>
      <c r="AZ133" s="4" t="str">
        <f t="shared" si="14"/>
        <v>Eric</v>
      </c>
      <c r="BA133" s="4" t="str">
        <f t="shared" si="15"/>
        <v>Pauer</v>
      </c>
    </row>
    <row r="134" spans="1:53" s="4" customFormat="1" ht="12" customHeight="1">
      <c r="A134" s="7" t="s">
        <v>183</v>
      </c>
      <c r="B134" s="7" t="s">
        <v>34</v>
      </c>
      <c r="C134" s="5">
        <f t="shared" si="16"/>
        <v>12</v>
      </c>
      <c r="D134" s="5">
        <f t="shared" si="17"/>
        <v>12</v>
      </c>
      <c r="E134" s="9">
        <f t="shared" si="18"/>
        <v>32.56666666666667</v>
      </c>
      <c r="F134" s="9">
        <f t="shared" si="19"/>
        <v>32.56666666666667</v>
      </c>
      <c r="G134" s="38">
        <f t="shared" si="13"/>
        <v>1</v>
      </c>
      <c r="H134" s="11">
        <f t="shared" si="20"/>
        <v>1</v>
      </c>
      <c r="I134" s="8"/>
      <c r="J134" s="29">
        <v>347</v>
      </c>
      <c r="K134" s="29">
        <v>112</v>
      </c>
      <c r="L134" s="29">
        <v>242</v>
      </c>
      <c r="M134" s="29">
        <v>30</v>
      </c>
      <c r="N134" s="29"/>
      <c r="O134" s="29">
        <v>26</v>
      </c>
      <c r="P134" s="29">
        <v>215</v>
      </c>
      <c r="Q134" s="29">
        <v>134</v>
      </c>
      <c r="R134" s="29">
        <v>231</v>
      </c>
      <c r="S134" s="29">
        <v>144</v>
      </c>
      <c r="T134" s="29">
        <v>47</v>
      </c>
      <c r="U134" s="29">
        <v>178</v>
      </c>
      <c r="V134" s="29"/>
      <c r="W134" s="29">
        <v>248</v>
      </c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9"/>
      <c r="AK134" s="29"/>
      <c r="AL134" s="29"/>
      <c r="AM134" s="29"/>
      <c r="AN134" s="29"/>
      <c r="AO134" s="29"/>
      <c r="AP134" s="29"/>
      <c r="AQ134" s="29"/>
      <c r="AR134" s="29"/>
      <c r="AS134" s="29"/>
      <c r="AT134" s="29"/>
      <c r="AU134" s="29"/>
      <c r="AV134" s="29"/>
      <c r="AW134" s="30"/>
      <c r="AX134" s="29"/>
      <c r="AY134" s="30"/>
      <c r="AZ134" s="4" t="str">
        <f t="shared" si="14"/>
        <v>Gillian</v>
      </c>
      <c r="BA134" s="4" t="str">
        <f t="shared" si="15"/>
        <v>Perry</v>
      </c>
    </row>
    <row r="135" spans="1:53" s="4" customFormat="1" ht="12" customHeight="1">
      <c r="A135" s="7" t="s">
        <v>184</v>
      </c>
      <c r="B135" s="7" t="s">
        <v>34</v>
      </c>
      <c r="C135" s="5">
        <f t="shared" si="16"/>
        <v>12</v>
      </c>
      <c r="D135" s="5">
        <f t="shared" si="17"/>
        <v>12</v>
      </c>
      <c r="E135" s="9">
        <f t="shared" si="18"/>
        <v>32.56666666666667</v>
      </c>
      <c r="F135" s="9">
        <f t="shared" si="19"/>
        <v>32.56666666666667</v>
      </c>
      <c r="G135" s="38">
        <f t="shared" si="13"/>
        <v>1</v>
      </c>
      <c r="H135" s="11">
        <f t="shared" si="20"/>
        <v>1</v>
      </c>
      <c r="I135" s="8"/>
      <c r="J135" s="29">
        <v>347</v>
      </c>
      <c r="K135" s="29">
        <v>112</v>
      </c>
      <c r="L135" s="29">
        <v>242</v>
      </c>
      <c r="M135" s="29">
        <v>30</v>
      </c>
      <c r="N135" s="29"/>
      <c r="O135" s="29">
        <v>26</v>
      </c>
      <c r="P135" s="29">
        <v>215</v>
      </c>
      <c r="Q135" s="29">
        <v>134</v>
      </c>
      <c r="R135" s="29">
        <v>231</v>
      </c>
      <c r="S135" s="29">
        <v>144</v>
      </c>
      <c r="T135" s="29">
        <v>47</v>
      </c>
      <c r="U135" s="29">
        <v>178</v>
      </c>
      <c r="V135" s="29"/>
      <c r="W135" s="29">
        <v>248</v>
      </c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9"/>
      <c r="AK135" s="29"/>
      <c r="AL135" s="29"/>
      <c r="AM135" s="29"/>
      <c r="AN135" s="29"/>
      <c r="AO135" s="29"/>
      <c r="AP135" s="29"/>
      <c r="AQ135" s="29"/>
      <c r="AR135" s="29"/>
      <c r="AS135" s="29"/>
      <c r="AT135" s="29"/>
      <c r="AU135" s="29"/>
      <c r="AV135" s="29"/>
      <c r="AW135" s="30"/>
      <c r="AX135" s="29"/>
      <c r="AY135" s="30"/>
      <c r="AZ135" s="4" t="str">
        <f t="shared" si="14"/>
        <v>Roger</v>
      </c>
      <c r="BA135" s="4" t="str">
        <f t="shared" si="15"/>
        <v>Perry</v>
      </c>
    </row>
    <row r="136" spans="1:53" s="4" customFormat="1" ht="12" customHeight="1">
      <c r="A136" s="7" t="s">
        <v>126</v>
      </c>
      <c r="B136" s="7" t="s">
        <v>78</v>
      </c>
      <c r="C136" s="5">
        <f t="shared" si="16"/>
        <v>4</v>
      </c>
      <c r="D136" s="5">
        <f t="shared" si="17"/>
        <v>4</v>
      </c>
      <c r="E136" s="9">
        <f t="shared" si="18"/>
        <v>8.666666666666666</v>
      </c>
      <c r="F136" s="9">
        <f t="shared" si="19"/>
        <v>8.666666666666666</v>
      </c>
      <c r="G136" s="38">
        <f t="shared" si="13"/>
        <v>1</v>
      </c>
      <c r="H136" s="11">
        <f t="shared" si="20"/>
        <v>1</v>
      </c>
      <c r="I136" s="8"/>
      <c r="J136" s="29"/>
      <c r="K136" s="29"/>
      <c r="L136" s="29"/>
      <c r="M136" s="29"/>
      <c r="N136" s="29"/>
      <c r="O136" s="29"/>
      <c r="P136" s="29"/>
      <c r="Q136" s="29">
        <v>70</v>
      </c>
      <c r="R136" s="29">
        <v>140</v>
      </c>
      <c r="S136" s="29"/>
      <c r="T136" s="29"/>
      <c r="U136" s="29">
        <v>180</v>
      </c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>
        <v>130</v>
      </c>
      <c r="AI136" s="29"/>
      <c r="AJ136" s="29"/>
      <c r="AK136" s="29"/>
      <c r="AL136" s="29"/>
      <c r="AM136" s="29"/>
      <c r="AN136" s="29"/>
      <c r="AO136" s="29"/>
      <c r="AP136" s="29"/>
      <c r="AQ136" s="29"/>
      <c r="AR136" s="29"/>
      <c r="AS136" s="29"/>
      <c r="AT136" s="29"/>
      <c r="AU136" s="29"/>
      <c r="AV136" s="29"/>
      <c r="AW136" s="30"/>
      <c r="AX136" s="29"/>
      <c r="AY136" s="30"/>
      <c r="AZ136" s="4" t="str">
        <f t="shared" si="14"/>
        <v>Fred</v>
      </c>
      <c r="BA136" s="4" t="str">
        <f t="shared" si="15"/>
        <v>Quarnstrom</v>
      </c>
    </row>
    <row r="137" spans="1:53" s="4" customFormat="1" ht="12" customHeight="1">
      <c r="A137" s="7" t="s">
        <v>189</v>
      </c>
      <c r="B137" s="7" t="s">
        <v>27</v>
      </c>
      <c r="C137" s="5">
        <f t="shared" si="16"/>
        <v>11</v>
      </c>
      <c r="D137" s="5">
        <f t="shared" si="17"/>
        <v>12</v>
      </c>
      <c r="E137" s="9">
        <f t="shared" si="18"/>
        <v>41.9</v>
      </c>
      <c r="F137" s="9">
        <f t="shared" si="19"/>
        <v>43.36666666666667</v>
      </c>
      <c r="G137" s="38">
        <f t="shared" si="13"/>
        <v>0.9661798616448884</v>
      </c>
      <c r="H137" s="11">
        <f t="shared" si="20"/>
        <v>0.9166666666666666</v>
      </c>
      <c r="I137" s="8">
        <v>257</v>
      </c>
      <c r="J137" s="29">
        <v>402</v>
      </c>
      <c r="K137" s="29">
        <v>119</v>
      </c>
      <c r="L137" s="29">
        <v>224</v>
      </c>
      <c r="M137" s="29"/>
      <c r="N137" s="29"/>
      <c r="O137" s="29"/>
      <c r="P137" s="29">
        <v>234</v>
      </c>
      <c r="Q137" s="29">
        <v>134</v>
      </c>
      <c r="R137" s="29">
        <v>224</v>
      </c>
      <c r="S137" s="29"/>
      <c r="T137" s="29">
        <v>55</v>
      </c>
      <c r="U137" s="29">
        <v>175</v>
      </c>
      <c r="V137" s="29"/>
      <c r="W137" s="29">
        <v>385</v>
      </c>
      <c r="X137" s="29">
        <v>-88</v>
      </c>
      <c r="Y137" s="29"/>
      <c r="Z137" s="29"/>
      <c r="AA137" s="29"/>
      <c r="AB137" s="29"/>
      <c r="AC137" s="29"/>
      <c r="AD137" s="29">
        <v>305</v>
      </c>
      <c r="AE137" s="29"/>
      <c r="AF137" s="29"/>
      <c r="AG137" s="29"/>
      <c r="AH137" s="29"/>
      <c r="AI137" s="29"/>
      <c r="AJ137" s="29"/>
      <c r="AK137" s="29"/>
      <c r="AL137" s="29"/>
      <c r="AM137" s="29"/>
      <c r="AN137" s="29"/>
      <c r="AO137" s="29"/>
      <c r="AP137" s="29"/>
      <c r="AQ137" s="29"/>
      <c r="AR137" s="29"/>
      <c r="AS137" s="29"/>
      <c r="AT137" s="29"/>
      <c r="AU137" s="29"/>
      <c r="AV137" s="29"/>
      <c r="AW137" s="30"/>
      <c r="AX137" s="29"/>
      <c r="AY137" s="30"/>
      <c r="AZ137" s="4" t="str">
        <f t="shared" si="14"/>
        <v>Nick</v>
      </c>
      <c r="BA137" s="4" t="str">
        <f t="shared" si="15"/>
        <v>Quinn</v>
      </c>
    </row>
    <row r="138" spans="1:53" ht="12" customHeight="1">
      <c r="A138" s="4" t="s">
        <v>117</v>
      </c>
      <c r="B138" s="4" t="s">
        <v>103</v>
      </c>
      <c r="C138" s="5">
        <f t="shared" si="16"/>
        <v>6</v>
      </c>
      <c r="D138" s="5">
        <f t="shared" si="17"/>
        <v>7</v>
      </c>
      <c r="E138" s="9">
        <f t="shared" si="18"/>
        <v>19.1</v>
      </c>
      <c r="F138" s="9">
        <f t="shared" si="19"/>
        <v>21.150000000000002</v>
      </c>
      <c r="G138" s="38">
        <f t="shared" si="13"/>
        <v>0.9030732860520094</v>
      </c>
      <c r="H138" s="11">
        <f t="shared" si="20"/>
        <v>0.8571428571428571</v>
      </c>
      <c r="I138" s="8">
        <v>268</v>
      </c>
      <c r="J138" s="29">
        <v>305</v>
      </c>
      <c r="K138" s="29">
        <v>114</v>
      </c>
      <c r="L138" s="29">
        <v>233</v>
      </c>
      <c r="M138" s="29"/>
      <c r="N138" s="29"/>
      <c r="O138" s="29">
        <v>3</v>
      </c>
      <c r="P138" s="29">
        <v>223</v>
      </c>
      <c r="Q138" s="29">
        <v>-123</v>
      </c>
      <c r="R138" s="32"/>
      <c r="S138" s="32"/>
      <c r="T138" s="32"/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F138" s="32"/>
      <c r="AG138" s="32"/>
      <c r="AH138" s="32"/>
      <c r="AI138" s="32"/>
      <c r="AJ138" s="32"/>
      <c r="AK138" s="32"/>
      <c r="AL138" s="32"/>
      <c r="AM138" s="32"/>
      <c r="AN138" s="32"/>
      <c r="AO138" s="32"/>
      <c r="AP138" s="32"/>
      <c r="AQ138" s="32"/>
      <c r="AR138" s="32"/>
      <c r="AS138" s="32"/>
      <c r="AT138" s="32"/>
      <c r="AU138" s="32"/>
      <c r="AV138" s="32"/>
      <c r="AW138" s="32"/>
      <c r="AX138" s="29"/>
      <c r="AY138" s="30"/>
      <c r="AZ138" s="4" t="str">
        <f t="shared" si="14"/>
        <v>Francisco</v>
      </c>
      <c r="BA138" s="4" t="str">
        <f t="shared" si="15"/>
        <v>Rodriguez</v>
      </c>
    </row>
    <row r="139" spans="1:53" s="4" customFormat="1" ht="12" customHeight="1">
      <c r="A139" s="7" t="s">
        <v>143</v>
      </c>
      <c r="B139" s="7" t="s">
        <v>74</v>
      </c>
      <c r="C139" s="5">
        <f t="shared" si="16"/>
        <v>3</v>
      </c>
      <c r="D139" s="5">
        <f t="shared" si="17"/>
        <v>3</v>
      </c>
      <c r="E139" s="9">
        <f t="shared" si="18"/>
        <v>9.05</v>
      </c>
      <c r="F139" s="9">
        <f t="shared" si="19"/>
        <v>9.05</v>
      </c>
      <c r="G139" s="38">
        <f t="shared" si="13"/>
        <v>1</v>
      </c>
      <c r="H139" s="11">
        <f t="shared" si="20"/>
        <v>1</v>
      </c>
      <c r="I139" s="8"/>
      <c r="J139" s="29"/>
      <c r="K139" s="29"/>
      <c r="L139" s="29"/>
      <c r="M139" s="29"/>
      <c r="N139" s="29"/>
      <c r="O139" s="29"/>
      <c r="P139" s="29">
        <v>184</v>
      </c>
      <c r="Q139" s="29">
        <v>139</v>
      </c>
      <c r="R139" s="29">
        <v>220</v>
      </c>
      <c r="S139" s="29"/>
      <c r="T139" s="29"/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9"/>
      <c r="AK139" s="29"/>
      <c r="AL139" s="29"/>
      <c r="AM139" s="29"/>
      <c r="AN139" s="29"/>
      <c r="AO139" s="29"/>
      <c r="AP139" s="29"/>
      <c r="AQ139" s="29"/>
      <c r="AR139" s="29"/>
      <c r="AS139" s="29"/>
      <c r="AT139" s="29"/>
      <c r="AU139" s="29"/>
      <c r="AV139" s="29"/>
      <c r="AW139" s="30"/>
      <c r="AX139" s="29"/>
      <c r="AY139" s="30"/>
      <c r="AZ139" s="4" t="str">
        <f t="shared" si="14"/>
        <v>Bill</v>
      </c>
      <c r="BA139" s="4" t="str">
        <f t="shared" si="15"/>
        <v>Ronald</v>
      </c>
    </row>
    <row r="140" spans="1:53" s="4" customFormat="1" ht="12" customHeight="1">
      <c r="A140" s="7" t="s">
        <v>174</v>
      </c>
      <c r="B140" s="7" t="s">
        <v>41</v>
      </c>
      <c r="C140" s="5">
        <f t="shared" si="16"/>
        <v>6</v>
      </c>
      <c r="D140" s="5">
        <f t="shared" si="17"/>
        <v>7</v>
      </c>
      <c r="E140" s="9">
        <f t="shared" si="18"/>
        <v>17.466666666666665</v>
      </c>
      <c r="F140" s="9">
        <f t="shared" si="19"/>
        <v>19.466666666666665</v>
      </c>
      <c r="G140" s="38">
        <f t="shared" si="13"/>
        <v>0.8972602739726028</v>
      </c>
      <c r="H140" s="11">
        <f t="shared" si="20"/>
        <v>0.8571428571428571</v>
      </c>
      <c r="I140" s="8"/>
      <c r="J140" s="29"/>
      <c r="K140" s="29"/>
      <c r="L140" s="29"/>
      <c r="M140" s="29"/>
      <c r="N140" s="29"/>
      <c r="O140" s="29">
        <v>30</v>
      </c>
      <c r="P140" s="29">
        <v>217</v>
      </c>
      <c r="Q140" s="29">
        <v>140</v>
      </c>
      <c r="R140" s="29">
        <v>214</v>
      </c>
      <c r="S140" s="29"/>
      <c r="T140" s="29"/>
      <c r="U140" s="29">
        <v>42</v>
      </c>
      <c r="V140" s="29"/>
      <c r="W140" s="29">
        <v>405</v>
      </c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>
        <v>-120</v>
      </c>
      <c r="AJ140" s="29"/>
      <c r="AK140" s="29"/>
      <c r="AL140" s="29"/>
      <c r="AM140" s="29"/>
      <c r="AN140" s="29"/>
      <c r="AO140" s="29"/>
      <c r="AP140" s="29"/>
      <c r="AQ140" s="29"/>
      <c r="AR140" s="29"/>
      <c r="AS140" s="29"/>
      <c r="AT140" s="29"/>
      <c r="AU140" s="29"/>
      <c r="AV140" s="29"/>
      <c r="AW140" s="30"/>
      <c r="AX140" s="29"/>
      <c r="AY140" s="30"/>
      <c r="AZ140" s="4" t="str">
        <f t="shared" si="14"/>
        <v>Stephen</v>
      </c>
      <c r="BA140" s="4" t="str">
        <f t="shared" si="15"/>
        <v>Russell</v>
      </c>
    </row>
    <row r="141" spans="1:53" s="4" customFormat="1" ht="12" customHeight="1">
      <c r="A141" s="7" t="s">
        <v>130</v>
      </c>
      <c r="B141" s="7" t="s">
        <v>89</v>
      </c>
      <c r="C141" s="5">
        <f t="shared" si="16"/>
        <v>2</v>
      </c>
      <c r="D141" s="5">
        <f t="shared" si="17"/>
        <v>2</v>
      </c>
      <c r="E141" s="9">
        <f t="shared" si="18"/>
        <v>5.6</v>
      </c>
      <c r="F141" s="9">
        <f t="shared" si="19"/>
        <v>5.6</v>
      </c>
      <c r="G141" s="38">
        <f t="shared" si="13"/>
        <v>1</v>
      </c>
      <c r="H141" s="11">
        <f t="shared" si="20"/>
        <v>1</v>
      </c>
      <c r="I141" s="8"/>
      <c r="J141" s="29"/>
      <c r="K141" s="29"/>
      <c r="L141" s="29"/>
      <c r="M141" s="29"/>
      <c r="N141" s="29"/>
      <c r="O141" s="29"/>
      <c r="P141" s="29">
        <v>212</v>
      </c>
      <c r="Q141" s="29">
        <v>124</v>
      </c>
      <c r="R141" s="29"/>
      <c r="S141" s="29"/>
      <c r="T141" s="29"/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9"/>
      <c r="AK141" s="29"/>
      <c r="AL141" s="29"/>
      <c r="AM141" s="29"/>
      <c r="AN141" s="29"/>
      <c r="AO141" s="29"/>
      <c r="AP141" s="29"/>
      <c r="AQ141" s="29"/>
      <c r="AR141" s="29"/>
      <c r="AS141" s="29"/>
      <c r="AT141" s="29"/>
      <c r="AU141" s="29"/>
      <c r="AV141" s="29"/>
      <c r="AW141" s="30"/>
      <c r="AX141" s="29"/>
      <c r="AY141" s="30"/>
      <c r="AZ141" s="4" t="str">
        <f t="shared" si="14"/>
        <v>Eduard</v>
      </c>
      <c r="BA141" s="4" t="str">
        <f t="shared" si="15"/>
        <v>Sagarra</v>
      </c>
    </row>
    <row r="142" spans="1:53" s="4" customFormat="1" ht="12" customHeight="1">
      <c r="A142" s="7" t="s">
        <v>268</v>
      </c>
      <c r="B142" s="7" t="s">
        <v>267</v>
      </c>
      <c r="C142" s="5">
        <f t="shared" si="16"/>
        <v>5</v>
      </c>
      <c r="D142" s="5">
        <f t="shared" si="17"/>
        <v>5</v>
      </c>
      <c r="E142" s="9">
        <f t="shared" si="18"/>
        <v>12.333333333333334</v>
      </c>
      <c r="F142" s="9">
        <f t="shared" si="19"/>
        <v>12.333333333333334</v>
      </c>
      <c r="G142" s="38">
        <f t="shared" si="13"/>
        <v>1</v>
      </c>
      <c r="H142" s="11">
        <f>IF(D142&gt;0,C142/D142,"")</f>
        <v>1</v>
      </c>
      <c r="I142" s="8"/>
      <c r="J142" s="29"/>
      <c r="K142" s="29"/>
      <c r="L142" s="29">
        <v>225</v>
      </c>
      <c r="M142" s="29"/>
      <c r="N142" s="29"/>
      <c r="O142" s="29">
        <v>68</v>
      </c>
      <c r="P142" s="29">
        <v>194</v>
      </c>
      <c r="Q142" s="29">
        <v>142</v>
      </c>
      <c r="R142" s="29"/>
      <c r="S142" s="29"/>
      <c r="T142" s="29">
        <v>111</v>
      </c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9"/>
      <c r="AK142" s="29"/>
      <c r="AL142" s="29"/>
      <c r="AM142" s="29"/>
      <c r="AN142" s="29"/>
      <c r="AO142" s="29"/>
      <c r="AP142" s="29"/>
      <c r="AQ142" s="29"/>
      <c r="AR142" s="29"/>
      <c r="AS142" s="29"/>
      <c r="AT142" s="29"/>
      <c r="AU142" s="29"/>
      <c r="AV142" s="29"/>
      <c r="AW142" s="30"/>
      <c r="AX142" s="29"/>
      <c r="AY142" s="30"/>
      <c r="AZ142" s="4" t="str">
        <f t="shared" si="14"/>
        <v>Poshyachinda</v>
      </c>
      <c r="BA142" s="4" t="str">
        <f t="shared" si="15"/>
        <v>Saran</v>
      </c>
    </row>
    <row r="143" spans="1:53" s="4" customFormat="1" ht="12" customHeight="1">
      <c r="A143" s="7" t="s">
        <v>158</v>
      </c>
      <c r="B143" s="7" t="s">
        <v>56</v>
      </c>
      <c r="C143" s="5">
        <f t="shared" si="16"/>
        <v>4</v>
      </c>
      <c r="D143" s="5">
        <f t="shared" si="17"/>
        <v>6</v>
      </c>
      <c r="E143" s="9">
        <f t="shared" si="18"/>
        <v>13.8</v>
      </c>
      <c r="F143" s="9">
        <f t="shared" si="19"/>
        <v>16.5</v>
      </c>
      <c r="G143" s="38">
        <f aca="true" t="shared" si="21" ref="G143:G180">IF(E143&gt;0,E143/F143,"")</f>
        <v>0.8363636363636364</v>
      </c>
      <c r="H143" s="11">
        <f t="shared" si="20"/>
        <v>0.6666666666666666</v>
      </c>
      <c r="I143" s="8"/>
      <c r="J143" s="29"/>
      <c r="K143" s="29"/>
      <c r="L143" s="29"/>
      <c r="M143" s="29"/>
      <c r="N143" s="29"/>
      <c r="O143" s="29">
        <v>-74</v>
      </c>
      <c r="P143" s="29">
        <v>210</v>
      </c>
      <c r="Q143" s="29">
        <v>125</v>
      </c>
      <c r="R143" s="29">
        <v>188</v>
      </c>
      <c r="S143" s="29"/>
      <c r="T143" s="29"/>
      <c r="U143" s="29"/>
      <c r="V143" s="29"/>
      <c r="W143" s="29"/>
      <c r="X143" s="29">
        <v>-88</v>
      </c>
      <c r="Y143" s="29"/>
      <c r="Z143" s="29"/>
      <c r="AA143" s="29"/>
      <c r="AB143" s="29"/>
      <c r="AC143" s="29"/>
      <c r="AD143" s="29">
        <v>305</v>
      </c>
      <c r="AE143" s="29"/>
      <c r="AF143" s="29"/>
      <c r="AG143" s="29"/>
      <c r="AH143" s="29"/>
      <c r="AI143" s="29"/>
      <c r="AJ143" s="29"/>
      <c r="AK143" s="29"/>
      <c r="AL143" s="29"/>
      <c r="AM143" s="29"/>
      <c r="AN143" s="29"/>
      <c r="AO143" s="29"/>
      <c r="AP143" s="29"/>
      <c r="AQ143" s="29"/>
      <c r="AR143" s="29"/>
      <c r="AS143" s="29"/>
      <c r="AT143" s="29"/>
      <c r="AU143" s="29"/>
      <c r="AV143" s="29"/>
      <c r="AW143" s="30"/>
      <c r="AX143" s="29"/>
      <c r="AY143" s="30"/>
      <c r="AZ143" s="4" t="str">
        <f t="shared" si="14"/>
        <v>Govert</v>
      </c>
      <c r="BA143" s="4" t="str">
        <f t="shared" si="15"/>
        <v>Schilling</v>
      </c>
    </row>
    <row r="144" spans="1:53" s="6" customFormat="1" ht="12" customHeight="1">
      <c r="A144" s="7" t="s">
        <v>7</v>
      </c>
      <c r="B144" s="7" t="s">
        <v>8</v>
      </c>
      <c r="C144" s="5">
        <f t="shared" si="16"/>
        <v>26</v>
      </c>
      <c r="D144" s="5">
        <f t="shared" si="17"/>
        <v>29</v>
      </c>
      <c r="E144" s="9">
        <f t="shared" si="18"/>
        <v>78.95</v>
      </c>
      <c r="F144" s="9">
        <f>SUMIF(I144:AY144,"&gt;0",I144:AY144)/60-SUMIF(I144:AY144,"&lt;0",I144:AY144)/60+230/60</f>
        <v>88.6</v>
      </c>
      <c r="G144" s="38">
        <f t="shared" si="21"/>
        <v>0.8910835214446954</v>
      </c>
      <c r="H144" s="11">
        <f t="shared" si="20"/>
        <v>0.896551724137931</v>
      </c>
      <c r="I144" s="8">
        <v>320</v>
      </c>
      <c r="J144" s="29">
        <v>94</v>
      </c>
      <c r="K144" s="29">
        <v>175</v>
      </c>
      <c r="L144" s="29">
        <v>230</v>
      </c>
      <c r="M144" s="29">
        <v>32</v>
      </c>
      <c r="N144" s="29">
        <v>150</v>
      </c>
      <c r="O144" s="29">
        <v>27</v>
      </c>
      <c r="P144" s="29">
        <v>210</v>
      </c>
      <c r="Q144" s="29">
        <v>141</v>
      </c>
      <c r="R144" s="29">
        <v>233</v>
      </c>
      <c r="S144" s="29">
        <v>113</v>
      </c>
      <c r="T144" s="29">
        <v>57</v>
      </c>
      <c r="U144" s="29">
        <v>183</v>
      </c>
      <c r="V144" s="29">
        <v>375</v>
      </c>
      <c r="W144" s="29">
        <v>414</v>
      </c>
      <c r="X144" s="29">
        <v>-88</v>
      </c>
      <c r="Y144" s="29">
        <v>146</v>
      </c>
      <c r="Z144" s="29"/>
      <c r="AA144" s="29">
        <v>1</v>
      </c>
      <c r="AB144" s="29"/>
      <c r="AC144" s="29">
        <v>94</v>
      </c>
      <c r="AD144" s="29">
        <v>309</v>
      </c>
      <c r="AE144" s="29">
        <v>110</v>
      </c>
      <c r="AF144" s="29">
        <v>246</v>
      </c>
      <c r="AG144" s="29">
        <v>160</v>
      </c>
      <c r="AH144" s="29">
        <v>-130</v>
      </c>
      <c r="AI144" s="29">
        <v>167</v>
      </c>
      <c r="AJ144" s="29">
        <v>231</v>
      </c>
      <c r="AK144" s="29">
        <v>345</v>
      </c>
      <c r="AL144" s="29">
        <v>-131</v>
      </c>
      <c r="AM144" s="29">
        <v>174</v>
      </c>
      <c r="AN144" s="29"/>
      <c r="AO144" s="29"/>
      <c r="AP144" s="29"/>
      <c r="AQ144" s="29"/>
      <c r="AR144" s="29"/>
      <c r="AS144" s="29"/>
      <c r="AT144" s="29"/>
      <c r="AU144" s="29"/>
      <c r="AV144" s="29"/>
      <c r="AW144" s="31"/>
      <c r="AX144" s="33"/>
      <c r="AY144" s="31"/>
      <c r="AZ144" s="4" t="str">
        <f t="shared" si="14"/>
        <v>Glenn</v>
      </c>
      <c r="BA144" s="4" t="str">
        <f t="shared" si="15"/>
        <v>Schneider</v>
      </c>
    </row>
    <row r="145" spans="1:53" s="4" customFormat="1" ht="12" customHeight="1">
      <c r="A145" s="7" t="s">
        <v>173</v>
      </c>
      <c r="B145" s="7" t="s">
        <v>42</v>
      </c>
      <c r="C145" s="5">
        <f t="shared" si="16"/>
        <v>7</v>
      </c>
      <c r="D145" s="5">
        <f t="shared" si="17"/>
        <v>9</v>
      </c>
      <c r="E145" s="9">
        <f t="shared" si="18"/>
        <v>22.85</v>
      </c>
      <c r="F145" s="9">
        <f t="shared" si="19"/>
        <v>26.366666666666667</v>
      </c>
      <c r="G145" s="38">
        <f t="shared" si="21"/>
        <v>0.8666245259165614</v>
      </c>
      <c r="H145" s="11">
        <f t="shared" si="20"/>
        <v>0.7777777777777778</v>
      </c>
      <c r="I145" s="8"/>
      <c r="J145" s="29"/>
      <c r="K145" s="29">
        <v>111</v>
      </c>
      <c r="L145" s="29">
        <v>230</v>
      </c>
      <c r="M145" s="29"/>
      <c r="N145" s="29">
        <v>150</v>
      </c>
      <c r="O145" s="29">
        <v>40</v>
      </c>
      <c r="P145" s="29">
        <v>210</v>
      </c>
      <c r="Q145" s="29">
        <v>-123</v>
      </c>
      <c r="R145" s="29">
        <v>220</v>
      </c>
      <c r="S145" s="29"/>
      <c r="T145" s="29"/>
      <c r="U145" s="29"/>
      <c r="V145" s="29"/>
      <c r="W145" s="29">
        <v>410</v>
      </c>
      <c r="X145" s="29">
        <v>-88</v>
      </c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29"/>
      <c r="AJ145" s="29"/>
      <c r="AK145" s="29"/>
      <c r="AL145" s="29"/>
      <c r="AM145" s="29"/>
      <c r="AN145" s="29"/>
      <c r="AO145" s="29"/>
      <c r="AP145" s="29"/>
      <c r="AQ145" s="29"/>
      <c r="AR145" s="29"/>
      <c r="AS145" s="29"/>
      <c r="AT145" s="29"/>
      <c r="AU145" s="29"/>
      <c r="AV145" s="29"/>
      <c r="AW145" s="30"/>
      <c r="AX145" s="29"/>
      <c r="AY145" s="30"/>
      <c r="AZ145" s="4" t="str">
        <f t="shared" si="14"/>
        <v>Joerg</v>
      </c>
      <c r="BA145" s="4" t="str">
        <f t="shared" si="15"/>
        <v>Schoppmeyer</v>
      </c>
    </row>
    <row r="146" spans="1:53" s="4" customFormat="1" ht="12" customHeight="1">
      <c r="A146" s="7" t="s">
        <v>315</v>
      </c>
      <c r="B146" s="7" t="s">
        <v>316</v>
      </c>
      <c r="C146" s="5">
        <f t="shared" si="16"/>
        <v>5</v>
      </c>
      <c r="D146" s="5">
        <f t="shared" si="17"/>
        <v>5</v>
      </c>
      <c r="E146" s="9">
        <f t="shared" si="18"/>
        <v>15.85</v>
      </c>
      <c r="F146" s="9">
        <f t="shared" si="19"/>
        <v>15.85</v>
      </c>
      <c r="G146" s="38">
        <f>IF(E146&gt;0,E146/F146,"")</f>
        <v>1</v>
      </c>
      <c r="H146" s="11">
        <f>IF(D146&gt;0,C146/D146,"")</f>
        <v>1</v>
      </c>
      <c r="I146" s="8"/>
      <c r="J146" s="29">
        <v>352</v>
      </c>
      <c r="K146" s="29"/>
      <c r="L146" s="29">
        <v>244</v>
      </c>
      <c r="M146" s="29"/>
      <c r="N146" s="29"/>
      <c r="O146" s="29"/>
      <c r="P146" s="29"/>
      <c r="Q146" s="29">
        <v>140</v>
      </c>
      <c r="R146" s="29">
        <v>210</v>
      </c>
      <c r="S146" s="29"/>
      <c r="T146" s="29">
        <v>5</v>
      </c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  <c r="AJ146" s="29"/>
      <c r="AK146" s="29"/>
      <c r="AL146" s="29"/>
      <c r="AM146" s="29"/>
      <c r="AN146" s="29"/>
      <c r="AO146" s="29"/>
      <c r="AP146" s="29"/>
      <c r="AQ146" s="29"/>
      <c r="AR146" s="29"/>
      <c r="AS146" s="29"/>
      <c r="AT146" s="29"/>
      <c r="AU146" s="29"/>
      <c r="AV146" s="29"/>
      <c r="AW146" s="30"/>
      <c r="AX146" s="29"/>
      <c r="AY146" s="30"/>
      <c r="AZ146" s="4" t="str">
        <f t="shared" si="14"/>
        <v>Klaus</v>
      </c>
      <c r="BA146" s="4" t="str">
        <f t="shared" si="15"/>
        <v>Schulze-Frerichs</v>
      </c>
    </row>
    <row r="147" spans="1:53" s="4" customFormat="1" ht="12" customHeight="1">
      <c r="A147" s="7" t="s">
        <v>329</v>
      </c>
      <c r="B147" s="7" t="s">
        <v>330</v>
      </c>
      <c r="C147" s="5">
        <f t="shared" si="16"/>
        <v>4</v>
      </c>
      <c r="D147" s="5">
        <f t="shared" si="17"/>
        <v>5</v>
      </c>
      <c r="E147" s="9">
        <f t="shared" si="18"/>
        <v>9.233333333333333</v>
      </c>
      <c r="F147" s="9">
        <f t="shared" si="19"/>
        <v>10.866666666666665</v>
      </c>
      <c r="G147" s="38">
        <f>IF(E147&gt;0,E147/F147,"")</f>
        <v>0.8496932515337423</v>
      </c>
      <c r="H147" s="11">
        <f>IF(D147&gt;0,C147/D147,"")</f>
        <v>0.8</v>
      </c>
      <c r="I147" s="8"/>
      <c r="J147" s="29"/>
      <c r="K147" s="29">
        <v>110</v>
      </c>
      <c r="L147" s="29">
        <v>200</v>
      </c>
      <c r="M147" s="29"/>
      <c r="N147" s="29"/>
      <c r="O147" s="29">
        <v>34</v>
      </c>
      <c r="P147" s="29">
        <v>210</v>
      </c>
      <c r="Q147" s="29">
        <v>-98</v>
      </c>
      <c r="R147" s="29"/>
      <c r="S147" s="29"/>
      <c r="T147" s="29"/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9"/>
      <c r="AK147" s="29"/>
      <c r="AL147" s="29"/>
      <c r="AM147" s="29"/>
      <c r="AN147" s="29"/>
      <c r="AO147" s="29"/>
      <c r="AP147" s="29"/>
      <c r="AQ147" s="29"/>
      <c r="AR147" s="29"/>
      <c r="AS147" s="29"/>
      <c r="AT147" s="29"/>
      <c r="AU147" s="29"/>
      <c r="AV147" s="29"/>
      <c r="AW147" s="30"/>
      <c r="AX147" s="29"/>
      <c r="AY147" s="30"/>
      <c r="AZ147" s="4" t="str">
        <f t="shared" si="14"/>
        <v>Bobbie</v>
      </c>
      <c r="BA147" s="4" t="str">
        <f t="shared" si="15"/>
        <v>Sessions</v>
      </c>
    </row>
    <row r="148" spans="1:52" s="4" customFormat="1" ht="12" customHeight="1">
      <c r="A148" s="7" t="s">
        <v>193</v>
      </c>
      <c r="B148" s="7" t="s">
        <v>330</v>
      </c>
      <c r="C148" s="5">
        <f t="shared" si="16"/>
        <v>4</v>
      </c>
      <c r="D148" s="5">
        <f t="shared" si="17"/>
        <v>5</v>
      </c>
      <c r="E148" s="9">
        <f t="shared" si="18"/>
        <v>9.233333333333333</v>
      </c>
      <c r="F148" s="9">
        <f t="shared" si="19"/>
        <v>10.866666666666665</v>
      </c>
      <c r="G148" s="38">
        <f>IF(E148&gt;0,E148/F148,"")</f>
        <v>0.8496932515337423</v>
      </c>
      <c r="H148" s="11">
        <f>IF(D148&gt;0,C148/D148,"")</f>
        <v>0.8</v>
      </c>
      <c r="I148" s="8"/>
      <c r="J148" s="29"/>
      <c r="K148" s="29">
        <v>110</v>
      </c>
      <c r="L148" s="29">
        <v>200</v>
      </c>
      <c r="M148" s="29"/>
      <c r="N148" s="29"/>
      <c r="O148" s="29">
        <v>34</v>
      </c>
      <c r="P148" s="29">
        <v>210</v>
      </c>
      <c r="Q148" s="29">
        <v>-98</v>
      </c>
      <c r="R148" s="29"/>
      <c r="S148" s="29"/>
      <c r="T148" s="29"/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9"/>
      <c r="AK148" s="29"/>
      <c r="AL148" s="29"/>
      <c r="AM148" s="29"/>
      <c r="AN148" s="29"/>
      <c r="AO148" s="29"/>
      <c r="AP148" s="29"/>
      <c r="AQ148" s="29"/>
      <c r="AR148" s="29"/>
      <c r="AS148" s="29"/>
      <c r="AT148" s="29"/>
      <c r="AU148" s="29"/>
      <c r="AV148" s="29"/>
      <c r="AW148" s="30"/>
      <c r="AX148" s="29"/>
      <c r="AY148" s="30"/>
      <c r="AZ148" s="4" t="str">
        <f t="shared" si="14"/>
        <v>Chris</v>
      </c>
    </row>
    <row r="149" spans="1:52" s="4" customFormat="1" ht="12" customHeight="1">
      <c r="A149" s="7" t="s">
        <v>336</v>
      </c>
      <c r="B149" s="7" t="s">
        <v>337</v>
      </c>
      <c r="C149" s="5">
        <f>COUNTIF(I149:AY149,"&gt;0.1")</f>
        <v>12</v>
      </c>
      <c r="D149" s="5">
        <f>COUNT(I149:AY149)</f>
        <v>13</v>
      </c>
      <c r="E149" s="9">
        <f>SUMIF(I149:AY149,"&gt;0",I149:AY149)/60</f>
        <v>28.433333333333334</v>
      </c>
      <c r="F149" s="9">
        <f>SUMIF(I149:AY149,"&gt;0",I149:AY149)/60-SUMIF(I149:AY149,"&lt;0",I149:AY149)/60+207/60+236/60</f>
        <v>38.83333333333333</v>
      </c>
      <c r="G149" s="38">
        <f>IF(E149&gt;0,E149/F149,"")</f>
        <v>0.7321888412017168</v>
      </c>
      <c r="H149" s="11">
        <f>IF(D149&gt;0,C149/D149,"")</f>
        <v>0.9230769230769231</v>
      </c>
      <c r="I149" s="8">
        <v>219</v>
      </c>
      <c r="J149" s="29">
        <v>94</v>
      </c>
      <c r="K149" s="29">
        <v>138</v>
      </c>
      <c r="L149" s="29">
        <v>235</v>
      </c>
      <c r="M149" s="29">
        <v>33</v>
      </c>
      <c r="N149" s="29"/>
      <c r="O149" s="29">
        <v>27</v>
      </c>
      <c r="P149" s="29">
        <v>214</v>
      </c>
      <c r="Q149" s="29">
        <v>141</v>
      </c>
      <c r="R149" s="29">
        <v>206</v>
      </c>
      <c r="S149" s="29"/>
      <c r="T149" s="29">
        <v>105</v>
      </c>
      <c r="U149" s="29">
        <v>174</v>
      </c>
      <c r="V149" s="29">
        <v>-181</v>
      </c>
      <c r="W149" s="29">
        <v>120</v>
      </c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9"/>
      <c r="AK149" s="29"/>
      <c r="AL149" s="29"/>
      <c r="AM149" s="29"/>
      <c r="AN149" s="29"/>
      <c r="AO149" s="29"/>
      <c r="AP149" s="29"/>
      <c r="AQ149" s="29"/>
      <c r="AR149" s="29"/>
      <c r="AS149" s="29"/>
      <c r="AT149" s="29"/>
      <c r="AU149" s="29"/>
      <c r="AV149" s="29"/>
      <c r="AW149" s="30"/>
      <c r="AX149" s="29"/>
      <c r="AY149" s="30"/>
      <c r="AZ149" s="4" t="str">
        <f t="shared" si="14"/>
        <v>Randy</v>
      </c>
    </row>
    <row r="150" spans="1:53" ht="12" customHeight="1">
      <c r="A150" s="7" t="s">
        <v>113</v>
      </c>
      <c r="B150" s="7" t="s">
        <v>107</v>
      </c>
      <c r="C150" s="5">
        <f t="shared" si="16"/>
        <v>2</v>
      </c>
      <c r="D150" s="5">
        <f t="shared" si="17"/>
        <v>3</v>
      </c>
      <c r="E150" s="9">
        <f t="shared" si="18"/>
        <v>2.6333333333333333</v>
      </c>
      <c r="F150" s="9">
        <f t="shared" si="19"/>
        <v>4.1</v>
      </c>
      <c r="G150" s="38">
        <f t="shared" si="21"/>
        <v>0.6422764227642277</v>
      </c>
      <c r="H150" s="11">
        <f t="shared" si="20"/>
        <v>0.6666666666666666</v>
      </c>
      <c r="I150" s="8"/>
      <c r="J150" s="29"/>
      <c r="K150" s="29"/>
      <c r="L150" s="29"/>
      <c r="M150" s="29"/>
      <c r="N150" s="29"/>
      <c r="O150" s="29"/>
      <c r="P150" s="29"/>
      <c r="Q150" s="29">
        <v>103</v>
      </c>
      <c r="R150" s="29"/>
      <c r="S150" s="29"/>
      <c r="T150" s="29">
        <v>55</v>
      </c>
      <c r="U150" s="29"/>
      <c r="V150" s="29"/>
      <c r="W150" s="29"/>
      <c r="X150" s="29">
        <v>-88</v>
      </c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9"/>
      <c r="AK150" s="29"/>
      <c r="AL150" s="29"/>
      <c r="AM150" s="29"/>
      <c r="AN150" s="29"/>
      <c r="AO150" s="29"/>
      <c r="AP150" s="29"/>
      <c r="AQ150" s="29"/>
      <c r="AR150" s="29"/>
      <c r="AS150" s="29"/>
      <c r="AT150" s="29"/>
      <c r="AU150" s="29"/>
      <c r="AV150" s="29"/>
      <c r="AW150" s="30"/>
      <c r="AX150" s="29"/>
      <c r="AY150" s="30"/>
      <c r="AZ150" s="4" t="str">
        <f t="shared" si="14"/>
        <v>Jonathan</v>
      </c>
      <c r="BA150" s="4" t="str">
        <f t="shared" si="15"/>
        <v>Silverlight</v>
      </c>
    </row>
    <row r="151" spans="1:53" s="4" customFormat="1" ht="12" customHeight="1">
      <c r="A151" s="7" t="s">
        <v>157</v>
      </c>
      <c r="B151" s="7" t="s">
        <v>57</v>
      </c>
      <c r="C151" s="5">
        <f t="shared" si="16"/>
        <v>6</v>
      </c>
      <c r="D151" s="5">
        <f t="shared" si="17"/>
        <v>6</v>
      </c>
      <c r="E151" s="9">
        <f t="shared" si="18"/>
        <v>23.3</v>
      </c>
      <c r="F151" s="9">
        <f t="shared" si="19"/>
        <v>23.3</v>
      </c>
      <c r="G151" s="38">
        <f t="shared" si="21"/>
        <v>1</v>
      </c>
      <c r="H151" s="11">
        <f t="shared" si="20"/>
        <v>1</v>
      </c>
      <c r="I151" s="8"/>
      <c r="J151" s="29">
        <v>402</v>
      </c>
      <c r="K151" s="29"/>
      <c r="L151" s="29">
        <v>203</v>
      </c>
      <c r="M151" s="29"/>
      <c r="N151" s="29"/>
      <c r="O151" s="29"/>
      <c r="P151" s="29"/>
      <c r="Q151" s="29">
        <v>113</v>
      </c>
      <c r="R151" s="29"/>
      <c r="S151" s="29"/>
      <c r="T151" s="29"/>
      <c r="U151" s="29">
        <v>150</v>
      </c>
      <c r="V151" s="29"/>
      <c r="W151" s="29">
        <v>390</v>
      </c>
      <c r="X151" s="29"/>
      <c r="Y151" s="29"/>
      <c r="Z151" s="29"/>
      <c r="AA151" s="29"/>
      <c r="AB151" s="29"/>
      <c r="AC151" s="29"/>
      <c r="AD151" s="29"/>
      <c r="AE151" s="29"/>
      <c r="AF151" s="29"/>
      <c r="AG151" s="29">
        <v>140</v>
      </c>
      <c r="AH151" s="29"/>
      <c r="AI151" s="29"/>
      <c r="AJ151" s="29"/>
      <c r="AK151" s="29"/>
      <c r="AL151" s="29"/>
      <c r="AM151" s="29"/>
      <c r="AN151" s="29"/>
      <c r="AO151" s="29"/>
      <c r="AP151" s="29"/>
      <c r="AQ151" s="29"/>
      <c r="AR151" s="29"/>
      <c r="AS151" s="29"/>
      <c r="AT151" s="29"/>
      <c r="AU151" s="29"/>
      <c r="AV151" s="29"/>
      <c r="AW151" s="30"/>
      <c r="AX151" s="29"/>
      <c r="AY151" s="30"/>
      <c r="AZ151" s="4" t="str">
        <f t="shared" si="14"/>
        <v>Mike</v>
      </c>
      <c r="BA151" s="4" t="str">
        <f t="shared" si="15"/>
        <v>Simmons</v>
      </c>
    </row>
    <row r="152" spans="1:53" s="4" customFormat="1" ht="12" customHeight="1">
      <c r="A152" s="7" t="s">
        <v>292</v>
      </c>
      <c r="B152" s="7" t="s">
        <v>293</v>
      </c>
      <c r="C152" s="5">
        <f t="shared" si="16"/>
        <v>3</v>
      </c>
      <c r="D152" s="5">
        <f t="shared" si="17"/>
        <v>3</v>
      </c>
      <c r="E152" s="9">
        <f t="shared" si="18"/>
        <v>6.316666666666666</v>
      </c>
      <c r="F152" s="9">
        <f t="shared" si="19"/>
        <v>6.316666666666666</v>
      </c>
      <c r="G152" s="38">
        <f t="shared" si="21"/>
        <v>1</v>
      </c>
      <c r="H152" s="11">
        <f>IF(D152&gt;0,C152/D152,"")</f>
        <v>1</v>
      </c>
      <c r="I152" s="8"/>
      <c r="J152" s="29"/>
      <c r="K152" s="29">
        <v>121</v>
      </c>
      <c r="L152" s="29">
        <v>226</v>
      </c>
      <c r="M152" s="29"/>
      <c r="N152" s="29"/>
      <c r="O152" s="29">
        <v>32</v>
      </c>
      <c r="P152" s="29"/>
      <c r="Q152" s="29"/>
      <c r="R152" s="29"/>
      <c r="S152" s="29"/>
      <c r="T152" s="29"/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9"/>
      <c r="AK152" s="29"/>
      <c r="AL152" s="29"/>
      <c r="AM152" s="29"/>
      <c r="AN152" s="29"/>
      <c r="AO152" s="29"/>
      <c r="AP152" s="29"/>
      <c r="AQ152" s="29"/>
      <c r="AR152" s="29"/>
      <c r="AS152" s="29"/>
      <c r="AT152" s="29"/>
      <c r="AU152" s="29"/>
      <c r="AV152" s="29"/>
      <c r="AW152" s="30"/>
      <c r="AX152" s="29"/>
      <c r="AY152" s="30"/>
      <c r="AZ152" s="4" t="str">
        <f t="shared" si="14"/>
        <v>Geoff</v>
      </c>
      <c r="BA152" s="4" t="str">
        <f t="shared" si="15"/>
        <v>Simms</v>
      </c>
    </row>
    <row r="153" spans="1:53" s="4" customFormat="1" ht="12" customHeight="1">
      <c r="A153" s="7" t="s">
        <v>184</v>
      </c>
      <c r="B153" s="7" t="s">
        <v>288</v>
      </c>
      <c r="C153" s="5">
        <f t="shared" si="16"/>
        <v>6</v>
      </c>
      <c r="D153" s="5">
        <f t="shared" si="17"/>
        <v>9</v>
      </c>
      <c r="E153" s="9">
        <f t="shared" si="18"/>
        <v>12.983333333333333</v>
      </c>
      <c r="F153" s="9">
        <f t="shared" si="19"/>
        <v>22.45</v>
      </c>
      <c r="G153" s="38">
        <f t="shared" si="21"/>
        <v>0.5783221974758723</v>
      </c>
      <c r="H153" s="11">
        <f>IF(D153&gt;0,C153/D153,"")</f>
        <v>0.6666666666666666</v>
      </c>
      <c r="I153" s="8"/>
      <c r="J153" s="29">
        <v>142</v>
      </c>
      <c r="K153" s="29"/>
      <c r="L153" s="29"/>
      <c r="M153" s="29"/>
      <c r="N153" s="29"/>
      <c r="O153" s="29"/>
      <c r="P153" s="29">
        <v>205</v>
      </c>
      <c r="Q153" s="29">
        <v>127</v>
      </c>
      <c r="R153" s="29"/>
      <c r="S153" s="29"/>
      <c r="T153" s="29"/>
      <c r="U153" s="29"/>
      <c r="V153" s="29"/>
      <c r="W153" s="29">
        <v>-248</v>
      </c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>
        <v>120</v>
      </c>
      <c r="AJ153" s="29"/>
      <c r="AK153" s="29"/>
      <c r="AL153" s="29">
        <v>128</v>
      </c>
      <c r="AM153" s="29">
        <v>-170</v>
      </c>
      <c r="AN153" s="29"/>
      <c r="AO153" s="29"/>
      <c r="AP153" s="29"/>
      <c r="AQ153" s="29">
        <v>57</v>
      </c>
      <c r="AR153" s="29"/>
      <c r="AS153" s="29"/>
      <c r="AT153" s="29">
        <v>-150</v>
      </c>
      <c r="AU153" s="29"/>
      <c r="AV153" s="29"/>
      <c r="AW153" s="30"/>
      <c r="AX153" s="29"/>
      <c r="AY153" s="30"/>
      <c r="AZ153" s="4" t="str">
        <f t="shared" si="14"/>
        <v>Roger</v>
      </c>
      <c r="BA153" s="4" t="str">
        <f t="shared" si="15"/>
        <v>Sinnott</v>
      </c>
    </row>
    <row r="154" spans="1:53" s="4" customFormat="1" ht="12" customHeight="1">
      <c r="A154" s="7" t="s">
        <v>137</v>
      </c>
      <c r="B154" s="7" t="s">
        <v>235</v>
      </c>
      <c r="C154" s="5">
        <f t="shared" si="16"/>
        <v>2</v>
      </c>
      <c r="D154" s="5">
        <f t="shared" si="17"/>
        <v>3</v>
      </c>
      <c r="E154" s="9">
        <f t="shared" si="18"/>
        <v>5.15</v>
      </c>
      <c r="F154" s="9">
        <f t="shared" si="19"/>
        <v>7.2</v>
      </c>
      <c r="G154" s="38">
        <f t="shared" si="21"/>
        <v>0.7152777777777778</v>
      </c>
      <c r="H154" s="11">
        <f>IF(D154&gt;0,C154/D154,"")</f>
        <v>0.6666666666666666</v>
      </c>
      <c r="I154" s="8"/>
      <c r="J154" s="29"/>
      <c r="K154" s="29"/>
      <c r="L154" s="29"/>
      <c r="M154" s="29"/>
      <c r="N154" s="29"/>
      <c r="O154" s="29">
        <v>84</v>
      </c>
      <c r="P154" s="29">
        <v>225</v>
      </c>
      <c r="Q154" s="29">
        <v>-123</v>
      </c>
      <c r="R154" s="29"/>
      <c r="S154" s="29"/>
      <c r="T154" s="29"/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9"/>
      <c r="AK154" s="29"/>
      <c r="AL154" s="29"/>
      <c r="AM154" s="29"/>
      <c r="AN154" s="29"/>
      <c r="AO154" s="29"/>
      <c r="AP154" s="29"/>
      <c r="AQ154" s="29"/>
      <c r="AR154" s="29"/>
      <c r="AS154" s="29"/>
      <c r="AT154" s="29"/>
      <c r="AU154" s="29"/>
      <c r="AV154" s="29"/>
      <c r="AW154" s="30"/>
      <c r="AX154" s="29"/>
      <c r="AY154" s="30"/>
      <c r="AZ154" s="4" t="str">
        <f t="shared" si="14"/>
        <v>Jan</v>
      </c>
      <c r="BA154" s="4" t="str">
        <f t="shared" si="15"/>
        <v>Sladacek</v>
      </c>
    </row>
    <row r="155" spans="1:53" s="4" customFormat="1" ht="12" customHeight="1">
      <c r="A155" s="7" t="s">
        <v>331</v>
      </c>
      <c r="B155" s="7" t="s">
        <v>332</v>
      </c>
      <c r="C155" s="5">
        <f t="shared" si="16"/>
        <v>3</v>
      </c>
      <c r="D155" s="5">
        <f t="shared" si="17"/>
        <v>3</v>
      </c>
      <c r="E155" s="9">
        <f t="shared" si="18"/>
        <v>9.75</v>
      </c>
      <c r="F155" s="9">
        <f t="shared" si="19"/>
        <v>9.75</v>
      </c>
      <c r="G155" s="38">
        <f>IF(E155&gt;0,E155/F155,"")</f>
        <v>1</v>
      </c>
      <c r="H155" s="11">
        <f>IF(D155&gt;0,C155/D155,"")</f>
        <v>1</v>
      </c>
      <c r="I155" s="8"/>
      <c r="J155" s="29"/>
      <c r="K155" s="29"/>
      <c r="L155" s="29"/>
      <c r="M155" s="29"/>
      <c r="N155" s="29"/>
      <c r="O155" s="29"/>
      <c r="P155" s="29">
        <v>217</v>
      </c>
      <c r="Q155" s="29">
        <v>142</v>
      </c>
      <c r="R155" s="29">
        <v>226</v>
      </c>
      <c r="S155" s="29"/>
      <c r="T155" s="29"/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  <c r="AJ155" s="29"/>
      <c r="AK155" s="29"/>
      <c r="AL155" s="29"/>
      <c r="AM155" s="29"/>
      <c r="AN155" s="29"/>
      <c r="AO155" s="29"/>
      <c r="AP155" s="29"/>
      <c r="AQ155" s="29"/>
      <c r="AR155" s="29"/>
      <c r="AS155" s="29"/>
      <c r="AT155" s="29"/>
      <c r="AU155" s="29"/>
      <c r="AV155" s="29"/>
      <c r="AW155" s="30"/>
      <c r="AX155" s="29"/>
      <c r="AY155" s="30"/>
      <c r="AZ155" s="4" t="str">
        <f t="shared" si="14"/>
        <v>Elisabeth</v>
      </c>
      <c r="BA155" s="4" t="str">
        <f t="shared" si="15"/>
        <v>Slobins</v>
      </c>
    </row>
    <row r="156" spans="1:52" s="4" customFormat="1" ht="12" customHeight="1">
      <c r="A156" s="7" t="s">
        <v>133</v>
      </c>
      <c r="B156" s="7" t="s">
        <v>332</v>
      </c>
      <c r="C156" s="5">
        <f t="shared" si="16"/>
        <v>13</v>
      </c>
      <c r="D156" s="5">
        <f t="shared" si="17"/>
        <v>13</v>
      </c>
      <c r="E156" s="9">
        <f t="shared" si="18"/>
        <v>41.833333333333336</v>
      </c>
      <c r="F156" s="9">
        <f t="shared" si="19"/>
        <v>41.833333333333336</v>
      </c>
      <c r="G156" s="38">
        <f>IF(E156&gt;0,E156/F156,"")</f>
        <v>1</v>
      </c>
      <c r="H156" s="11">
        <f>IF(D156&gt;0,C156/D156,"")</f>
        <v>1</v>
      </c>
      <c r="I156" s="8"/>
      <c r="J156" s="29">
        <v>248</v>
      </c>
      <c r="K156" s="29"/>
      <c r="L156" s="29">
        <v>230</v>
      </c>
      <c r="M156" s="29"/>
      <c r="N156" s="29"/>
      <c r="O156" s="29"/>
      <c r="P156" s="29">
        <v>217</v>
      </c>
      <c r="Q156" s="29">
        <v>142</v>
      </c>
      <c r="R156" s="29">
        <v>226</v>
      </c>
      <c r="S156" s="29"/>
      <c r="T156" s="29">
        <v>41</v>
      </c>
      <c r="U156" s="29">
        <v>186</v>
      </c>
      <c r="V156" s="29"/>
      <c r="W156" s="29">
        <v>414</v>
      </c>
      <c r="X156" s="29"/>
      <c r="Y156" s="29">
        <v>146</v>
      </c>
      <c r="Z156" s="29"/>
      <c r="AA156" s="29"/>
      <c r="AB156" s="29"/>
      <c r="AC156" s="29"/>
      <c r="AD156" s="29"/>
      <c r="AE156" s="29"/>
      <c r="AF156" s="29"/>
      <c r="AG156" s="29">
        <v>166</v>
      </c>
      <c r="AH156" s="29"/>
      <c r="AI156" s="29"/>
      <c r="AJ156" s="29"/>
      <c r="AK156" s="29">
        <v>366</v>
      </c>
      <c r="AL156" s="29">
        <v>127</v>
      </c>
      <c r="AM156" s="29">
        <v>1</v>
      </c>
      <c r="AN156" s="29"/>
      <c r="AO156" s="29"/>
      <c r="AP156" s="29"/>
      <c r="AQ156" s="29"/>
      <c r="AR156" s="29"/>
      <c r="AS156" s="29"/>
      <c r="AT156" s="29"/>
      <c r="AU156" s="29"/>
      <c r="AV156" s="29"/>
      <c r="AW156" s="30"/>
      <c r="AX156" s="29"/>
      <c r="AY156" s="30"/>
      <c r="AZ156" s="4" t="str">
        <f t="shared" si="14"/>
        <v>Robert</v>
      </c>
    </row>
    <row r="157" spans="1:53" s="4" customFormat="1" ht="12" customHeight="1">
      <c r="A157" s="7" t="s">
        <v>147</v>
      </c>
      <c r="B157" s="7" t="s">
        <v>69</v>
      </c>
      <c r="C157" s="5">
        <f t="shared" si="16"/>
        <v>3</v>
      </c>
      <c r="D157" s="5">
        <f t="shared" si="17"/>
        <v>3</v>
      </c>
      <c r="E157" s="9">
        <f t="shared" si="18"/>
        <v>10.833333333333334</v>
      </c>
      <c r="F157" s="9">
        <f t="shared" si="19"/>
        <v>10.833333333333334</v>
      </c>
      <c r="G157" s="38">
        <f t="shared" si="21"/>
        <v>1</v>
      </c>
      <c r="H157" s="11">
        <f t="shared" si="20"/>
        <v>1</v>
      </c>
      <c r="I157" s="8"/>
      <c r="J157" s="29"/>
      <c r="K157" s="29"/>
      <c r="L157" s="29"/>
      <c r="M157" s="29"/>
      <c r="N157" s="29"/>
      <c r="O157" s="29"/>
      <c r="P157" s="29"/>
      <c r="Q157" s="29">
        <v>70</v>
      </c>
      <c r="R157" s="29"/>
      <c r="S157" s="29"/>
      <c r="T157" s="29"/>
      <c r="U157" s="29">
        <v>185</v>
      </c>
      <c r="V157" s="29"/>
      <c r="W157" s="29">
        <v>395</v>
      </c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  <c r="AJ157" s="29"/>
      <c r="AK157" s="29"/>
      <c r="AL157" s="29"/>
      <c r="AM157" s="29"/>
      <c r="AN157" s="29"/>
      <c r="AO157" s="29"/>
      <c r="AP157" s="29"/>
      <c r="AQ157" s="29"/>
      <c r="AR157" s="29"/>
      <c r="AS157" s="29"/>
      <c r="AT157" s="29"/>
      <c r="AU157" s="29"/>
      <c r="AV157" s="29"/>
      <c r="AW157" s="30"/>
      <c r="AX157" s="29"/>
      <c r="AY157" s="30"/>
      <c r="AZ157" s="4" t="str">
        <f t="shared" si="14"/>
        <v>Aure</v>
      </c>
      <c r="BA157" s="4" t="str">
        <f t="shared" si="15"/>
        <v>Solari</v>
      </c>
    </row>
    <row r="158" spans="1:53" s="4" customFormat="1" ht="12" customHeight="1">
      <c r="A158" s="7" t="s">
        <v>131</v>
      </c>
      <c r="B158" s="7" t="s">
        <v>88</v>
      </c>
      <c r="C158" s="5">
        <f t="shared" si="16"/>
        <v>2</v>
      </c>
      <c r="D158" s="5">
        <f t="shared" si="17"/>
        <v>3</v>
      </c>
      <c r="E158" s="9">
        <f t="shared" si="18"/>
        <v>5.6</v>
      </c>
      <c r="F158" s="9">
        <f t="shared" si="19"/>
        <v>8.933333333333334</v>
      </c>
      <c r="G158" s="38">
        <f t="shared" si="21"/>
        <v>0.626865671641791</v>
      </c>
      <c r="H158" s="11">
        <f t="shared" si="20"/>
        <v>0.6666666666666666</v>
      </c>
      <c r="I158" s="8"/>
      <c r="J158" s="29"/>
      <c r="K158" s="29"/>
      <c r="L158" s="29"/>
      <c r="M158" s="29"/>
      <c r="N158" s="29"/>
      <c r="O158" s="29"/>
      <c r="P158" s="29">
        <v>212</v>
      </c>
      <c r="Q158" s="29">
        <v>124</v>
      </c>
      <c r="R158" s="29">
        <v>-200</v>
      </c>
      <c r="S158" s="29"/>
      <c r="T158" s="29"/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9"/>
      <c r="AJ158" s="29"/>
      <c r="AK158" s="29"/>
      <c r="AL158" s="29"/>
      <c r="AM158" s="29"/>
      <c r="AN158" s="29"/>
      <c r="AO158" s="29"/>
      <c r="AP158" s="29"/>
      <c r="AQ158" s="29"/>
      <c r="AR158" s="29"/>
      <c r="AS158" s="29"/>
      <c r="AT158" s="29"/>
      <c r="AU158" s="29"/>
      <c r="AV158" s="29"/>
      <c r="AW158" s="30"/>
      <c r="AX158" s="29"/>
      <c r="AY158" s="30"/>
      <c r="AZ158" s="4" t="str">
        <f t="shared" si="14"/>
        <v>Jose</v>
      </c>
      <c r="BA158" s="4" t="str">
        <f t="shared" si="15"/>
        <v>Soldevilla</v>
      </c>
    </row>
    <row r="159" spans="1:53" s="4" customFormat="1" ht="12" customHeight="1">
      <c r="A159" s="7" t="s">
        <v>136</v>
      </c>
      <c r="B159" s="7" t="s">
        <v>83</v>
      </c>
      <c r="C159" s="5">
        <f t="shared" si="16"/>
        <v>3</v>
      </c>
      <c r="D159" s="5">
        <f t="shared" si="17"/>
        <v>4</v>
      </c>
      <c r="E159" s="9">
        <f t="shared" si="18"/>
        <v>6.6</v>
      </c>
      <c r="F159" s="9">
        <f t="shared" si="19"/>
        <v>9.033333333333333</v>
      </c>
      <c r="G159" s="38">
        <f t="shared" si="21"/>
        <v>0.7306273062730627</v>
      </c>
      <c r="H159" s="11">
        <f t="shared" si="20"/>
        <v>0.75</v>
      </c>
      <c r="I159" s="8"/>
      <c r="J159" s="29"/>
      <c r="K159" s="29"/>
      <c r="L159" s="29"/>
      <c r="M159" s="29"/>
      <c r="N159" s="29"/>
      <c r="O159" s="29"/>
      <c r="P159" s="29"/>
      <c r="Q159" s="29">
        <v>125</v>
      </c>
      <c r="R159" s="29">
        <v>226</v>
      </c>
      <c r="S159" s="29">
        <v>-146</v>
      </c>
      <c r="T159" s="29">
        <v>45</v>
      </c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  <c r="AH159" s="29"/>
      <c r="AI159" s="29"/>
      <c r="AJ159" s="29"/>
      <c r="AK159" s="29"/>
      <c r="AL159" s="29"/>
      <c r="AM159" s="29"/>
      <c r="AN159" s="29"/>
      <c r="AO159" s="29"/>
      <c r="AP159" s="29"/>
      <c r="AQ159" s="29"/>
      <c r="AR159" s="29"/>
      <c r="AS159" s="29"/>
      <c r="AT159" s="29"/>
      <c r="AU159" s="29"/>
      <c r="AV159" s="29"/>
      <c r="AW159" s="30"/>
      <c r="AX159" s="29"/>
      <c r="AY159" s="30"/>
      <c r="AZ159" s="4" t="str">
        <f t="shared" si="14"/>
        <v>Edwin</v>
      </c>
      <c r="BA159" s="4" t="str">
        <f t="shared" si="15"/>
        <v>Spector</v>
      </c>
    </row>
    <row r="160" spans="1:53" s="4" customFormat="1" ht="12" customHeight="1">
      <c r="A160" s="7" t="s">
        <v>140</v>
      </c>
      <c r="B160" s="7" t="s">
        <v>77</v>
      </c>
      <c r="C160" s="5">
        <f t="shared" si="16"/>
        <v>4</v>
      </c>
      <c r="D160" s="5">
        <f t="shared" si="17"/>
        <v>6</v>
      </c>
      <c r="E160" s="9">
        <f t="shared" si="18"/>
        <v>9.9</v>
      </c>
      <c r="F160" s="9">
        <f t="shared" si="19"/>
        <v>14.383333333333333</v>
      </c>
      <c r="G160" s="38">
        <f t="shared" si="21"/>
        <v>0.6882966396292005</v>
      </c>
      <c r="H160" s="11">
        <f t="shared" si="20"/>
        <v>0.6666666666666666</v>
      </c>
      <c r="I160" s="8"/>
      <c r="J160" s="29"/>
      <c r="K160" s="29"/>
      <c r="L160" s="29"/>
      <c r="M160" s="29"/>
      <c r="N160" s="29">
        <v>73</v>
      </c>
      <c r="O160" s="29"/>
      <c r="P160" s="29"/>
      <c r="Q160" s="29">
        <v>-123</v>
      </c>
      <c r="R160" s="29">
        <v>191</v>
      </c>
      <c r="S160" s="29">
        <v>-146</v>
      </c>
      <c r="T160" s="29">
        <v>110</v>
      </c>
      <c r="U160" s="29">
        <v>220</v>
      </c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29"/>
      <c r="AJ160" s="29"/>
      <c r="AK160" s="29"/>
      <c r="AL160" s="29"/>
      <c r="AM160" s="29"/>
      <c r="AN160" s="29"/>
      <c r="AO160" s="29"/>
      <c r="AP160" s="29"/>
      <c r="AQ160" s="29"/>
      <c r="AR160" s="29"/>
      <c r="AS160" s="29"/>
      <c r="AT160" s="29"/>
      <c r="AU160" s="29"/>
      <c r="AV160" s="29"/>
      <c r="AW160" s="30"/>
      <c r="AX160" s="29"/>
      <c r="AY160" s="30"/>
      <c r="AZ160" s="4" t="str">
        <f t="shared" si="14"/>
        <v>Olivier</v>
      </c>
      <c r="BA160" s="4" t="str">
        <f t="shared" si="15"/>
        <v>Staiger</v>
      </c>
    </row>
    <row r="161" spans="1:53" s="4" customFormat="1" ht="12" customHeight="1">
      <c r="A161" s="7" t="s">
        <v>133</v>
      </c>
      <c r="B161" s="7" t="s">
        <v>61</v>
      </c>
      <c r="C161" s="5">
        <f t="shared" si="16"/>
        <v>10</v>
      </c>
      <c r="D161" s="5">
        <f t="shared" si="17"/>
        <v>10</v>
      </c>
      <c r="E161" s="9">
        <f t="shared" si="18"/>
        <v>30.65</v>
      </c>
      <c r="F161" s="9">
        <f t="shared" si="19"/>
        <v>30.65</v>
      </c>
      <c r="G161" s="38">
        <f t="shared" si="21"/>
        <v>1</v>
      </c>
      <c r="H161" s="11">
        <f t="shared" si="20"/>
        <v>1</v>
      </c>
      <c r="I161" s="8"/>
      <c r="J161" s="29">
        <v>327</v>
      </c>
      <c r="K161" s="29">
        <v>157</v>
      </c>
      <c r="L161" s="29">
        <v>236</v>
      </c>
      <c r="M161" s="29"/>
      <c r="N161" s="29">
        <v>140</v>
      </c>
      <c r="O161" s="29">
        <v>23</v>
      </c>
      <c r="P161" s="29">
        <v>194</v>
      </c>
      <c r="Q161" s="29">
        <v>129</v>
      </c>
      <c r="R161" s="29"/>
      <c r="S161" s="29"/>
      <c r="T161" s="29">
        <v>45</v>
      </c>
      <c r="U161" s="29">
        <v>178</v>
      </c>
      <c r="V161" s="29"/>
      <c r="W161" s="29">
        <v>410</v>
      </c>
      <c r="X161" s="29"/>
      <c r="Y161" s="29"/>
      <c r="Z161" s="29"/>
      <c r="AA161" s="29"/>
      <c r="AB161" s="29"/>
      <c r="AC161" s="29"/>
      <c r="AD161" s="29"/>
      <c r="AE161" s="29"/>
      <c r="AF161" s="29"/>
      <c r="AG161" s="29"/>
      <c r="AH161" s="29"/>
      <c r="AI161" s="29"/>
      <c r="AJ161" s="29"/>
      <c r="AK161" s="29"/>
      <c r="AL161" s="29"/>
      <c r="AM161" s="29"/>
      <c r="AN161" s="29"/>
      <c r="AO161" s="29"/>
      <c r="AP161" s="29"/>
      <c r="AQ161" s="29"/>
      <c r="AR161" s="29"/>
      <c r="AS161" s="29"/>
      <c r="AT161" s="29"/>
      <c r="AU161" s="29"/>
      <c r="AV161" s="29"/>
      <c r="AW161" s="30"/>
      <c r="AX161" s="29"/>
      <c r="AY161" s="30"/>
      <c r="AZ161" s="4" t="str">
        <f t="shared" si="14"/>
        <v>Robert</v>
      </c>
      <c r="BA161" s="4" t="str">
        <f t="shared" si="15"/>
        <v>Stephens</v>
      </c>
    </row>
    <row r="162" spans="1:53" s="4" customFormat="1" ht="12" customHeight="1">
      <c r="A162" s="7" t="s">
        <v>286</v>
      </c>
      <c r="B162" s="7" t="s">
        <v>287</v>
      </c>
      <c r="C162" s="5">
        <f t="shared" si="16"/>
        <v>9</v>
      </c>
      <c r="D162" s="5">
        <f t="shared" si="17"/>
        <v>9</v>
      </c>
      <c r="E162" s="9">
        <f t="shared" si="18"/>
        <v>32.88333333333333</v>
      </c>
      <c r="F162" s="9">
        <f t="shared" si="19"/>
        <v>32.88333333333333</v>
      </c>
      <c r="G162" s="38">
        <f t="shared" si="21"/>
        <v>1</v>
      </c>
      <c r="H162" s="11">
        <f>IF(D162&gt;0,C162/D162,"")</f>
        <v>1</v>
      </c>
      <c r="I162" s="8"/>
      <c r="J162" s="29">
        <v>402</v>
      </c>
      <c r="K162" s="29">
        <v>119</v>
      </c>
      <c r="L162" s="29">
        <v>225</v>
      </c>
      <c r="M162" s="29"/>
      <c r="N162" s="29"/>
      <c r="O162" s="29"/>
      <c r="P162" s="29"/>
      <c r="Q162" s="29">
        <v>141</v>
      </c>
      <c r="R162" s="29">
        <v>187</v>
      </c>
      <c r="S162" s="29"/>
      <c r="T162" s="29"/>
      <c r="U162" s="29">
        <v>227</v>
      </c>
      <c r="V162" s="29"/>
      <c r="W162" s="29">
        <v>377</v>
      </c>
      <c r="X162" s="29"/>
      <c r="Y162" s="29"/>
      <c r="Z162" s="29"/>
      <c r="AA162" s="29"/>
      <c r="AB162" s="29"/>
      <c r="AC162" s="29"/>
      <c r="AD162" s="29"/>
      <c r="AE162" s="29"/>
      <c r="AF162" s="29"/>
      <c r="AG162" s="29">
        <v>167</v>
      </c>
      <c r="AH162" s="29"/>
      <c r="AI162" s="29"/>
      <c r="AJ162" s="29"/>
      <c r="AK162" s="29"/>
      <c r="AL162" s="29">
        <v>128</v>
      </c>
      <c r="AM162" s="29"/>
      <c r="AN162" s="29"/>
      <c r="AO162" s="29"/>
      <c r="AP162" s="29"/>
      <c r="AQ162" s="29"/>
      <c r="AR162" s="29"/>
      <c r="AS162" s="29"/>
      <c r="AT162" s="29"/>
      <c r="AU162" s="29"/>
      <c r="AV162" s="29"/>
      <c r="AW162" s="30"/>
      <c r="AX162" s="29"/>
      <c r="AY162" s="30"/>
      <c r="AZ162" s="4" t="str">
        <f t="shared" si="14"/>
        <v>Larry</v>
      </c>
      <c r="BA162" s="4" t="str">
        <f t="shared" si="15"/>
        <v>Stevens</v>
      </c>
    </row>
    <row r="163" spans="1:53" s="4" customFormat="1" ht="12" customHeight="1">
      <c r="A163" s="7" t="s">
        <v>276</v>
      </c>
      <c r="B163" s="7" t="s">
        <v>277</v>
      </c>
      <c r="C163" s="5">
        <f t="shared" si="16"/>
        <v>4</v>
      </c>
      <c r="D163" s="5">
        <f t="shared" si="17"/>
        <v>5</v>
      </c>
      <c r="E163" s="9">
        <f t="shared" si="18"/>
        <v>14.833333333333334</v>
      </c>
      <c r="F163" s="9">
        <f t="shared" si="19"/>
        <v>16.883333333333333</v>
      </c>
      <c r="G163" s="38">
        <f t="shared" si="21"/>
        <v>0.87857847976308</v>
      </c>
      <c r="H163" s="11">
        <f>IF(D163&gt;0,C163/D163,"")</f>
        <v>0.8</v>
      </c>
      <c r="I163" s="8"/>
      <c r="J163" s="29">
        <v>321</v>
      </c>
      <c r="K163" s="29">
        <v>137</v>
      </c>
      <c r="L163" s="29">
        <v>243</v>
      </c>
      <c r="M163" s="29"/>
      <c r="N163" s="29"/>
      <c r="O163" s="29"/>
      <c r="P163" s="29">
        <v>189</v>
      </c>
      <c r="Q163" s="29">
        <v>-123</v>
      </c>
      <c r="R163" s="29"/>
      <c r="S163" s="29"/>
      <c r="T163" s="29"/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I163" s="29"/>
      <c r="AJ163" s="29"/>
      <c r="AK163" s="29"/>
      <c r="AL163" s="29"/>
      <c r="AM163" s="29"/>
      <c r="AN163" s="29"/>
      <c r="AO163" s="29"/>
      <c r="AP163" s="29"/>
      <c r="AQ163" s="29"/>
      <c r="AR163" s="29"/>
      <c r="AS163" s="29"/>
      <c r="AT163" s="29"/>
      <c r="AU163" s="29"/>
      <c r="AV163" s="29"/>
      <c r="AW163" s="30"/>
      <c r="AX163" s="29"/>
      <c r="AY163" s="30"/>
      <c r="AZ163" s="4" t="str">
        <f t="shared" si="14"/>
        <v>Wolfgang</v>
      </c>
      <c r="BA163" s="4" t="str">
        <f t="shared" si="15"/>
        <v>Strickling</v>
      </c>
    </row>
    <row r="164" spans="1:53" s="4" customFormat="1" ht="12" customHeight="1">
      <c r="A164" s="7" t="s">
        <v>233</v>
      </c>
      <c r="B164" s="7" t="s">
        <v>234</v>
      </c>
      <c r="C164" s="5">
        <f t="shared" si="16"/>
        <v>6</v>
      </c>
      <c r="D164" s="5">
        <f t="shared" si="17"/>
        <v>6</v>
      </c>
      <c r="E164" s="9">
        <f t="shared" si="18"/>
        <v>17.133333333333333</v>
      </c>
      <c r="F164" s="9">
        <f t="shared" si="19"/>
        <v>17.133333333333333</v>
      </c>
      <c r="G164" s="38">
        <f t="shared" si="21"/>
        <v>1</v>
      </c>
      <c r="H164" s="11">
        <f>IF(D164&gt;0,C164/D164,"")</f>
        <v>1</v>
      </c>
      <c r="I164" s="8"/>
      <c r="J164" s="29">
        <v>402</v>
      </c>
      <c r="K164" s="29"/>
      <c r="L164" s="29">
        <v>200</v>
      </c>
      <c r="M164" s="29"/>
      <c r="N164" s="29">
        <v>73</v>
      </c>
      <c r="O164" s="29"/>
      <c r="P164" s="29">
        <v>225</v>
      </c>
      <c r="Q164" s="29">
        <v>114</v>
      </c>
      <c r="R164" s="29"/>
      <c r="S164" s="29"/>
      <c r="T164" s="29">
        <v>14</v>
      </c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  <c r="AH164" s="29"/>
      <c r="AI164" s="29"/>
      <c r="AJ164" s="29"/>
      <c r="AK164" s="29"/>
      <c r="AL164" s="29"/>
      <c r="AM164" s="29"/>
      <c r="AN164" s="29"/>
      <c r="AO164" s="29"/>
      <c r="AP164" s="29"/>
      <c r="AQ164" s="29"/>
      <c r="AR164" s="29"/>
      <c r="AS164" s="29"/>
      <c r="AT164" s="29"/>
      <c r="AU164" s="29"/>
      <c r="AV164" s="29"/>
      <c r="AW164" s="30"/>
      <c r="AX164" s="29"/>
      <c r="AY164" s="30"/>
      <c r="AZ164" s="4" t="str">
        <f t="shared" si="14"/>
        <v>Babak</v>
      </c>
      <c r="BA164" s="4" t="str">
        <f t="shared" si="15"/>
        <v>Tafreshi</v>
      </c>
    </row>
    <row r="165" spans="1:53" s="4" customFormat="1" ht="12" customHeight="1">
      <c r="A165" s="7" t="s">
        <v>270</v>
      </c>
      <c r="B165" s="7" t="s">
        <v>271</v>
      </c>
      <c r="C165" s="5">
        <f t="shared" si="16"/>
        <v>4</v>
      </c>
      <c r="D165" s="5">
        <f t="shared" si="17"/>
        <v>4</v>
      </c>
      <c r="E165" s="9">
        <f t="shared" si="18"/>
        <v>14.233333333333333</v>
      </c>
      <c r="F165" s="9">
        <f t="shared" si="19"/>
        <v>14.233333333333333</v>
      </c>
      <c r="G165" s="38">
        <f t="shared" si="21"/>
        <v>1</v>
      </c>
      <c r="H165" s="11">
        <f>IF(D165&gt;0,C165/D165,"")</f>
        <v>1</v>
      </c>
      <c r="I165" s="8"/>
      <c r="J165" s="40">
        <v>352</v>
      </c>
      <c r="K165" s="29">
        <v>138</v>
      </c>
      <c r="L165" s="29">
        <v>226</v>
      </c>
      <c r="M165" s="29"/>
      <c r="N165" s="29"/>
      <c r="O165" s="29"/>
      <c r="P165" s="29"/>
      <c r="Q165" s="29">
        <v>138</v>
      </c>
      <c r="R165" s="29"/>
      <c r="S165" s="29"/>
      <c r="T165" s="29"/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F165" s="29"/>
      <c r="AG165" s="29"/>
      <c r="AH165" s="29"/>
      <c r="AI165" s="29"/>
      <c r="AJ165" s="29"/>
      <c r="AK165" s="29"/>
      <c r="AL165" s="29"/>
      <c r="AM165" s="29"/>
      <c r="AN165" s="29"/>
      <c r="AO165" s="29"/>
      <c r="AP165" s="29"/>
      <c r="AQ165" s="29"/>
      <c r="AR165" s="29"/>
      <c r="AS165" s="29"/>
      <c r="AT165" s="29"/>
      <c r="AU165" s="29"/>
      <c r="AV165" s="29"/>
      <c r="AW165" s="30"/>
      <c r="AX165" s="29"/>
      <c r="AY165" s="30"/>
      <c r="AZ165" s="4" t="str">
        <f t="shared" si="14"/>
        <v>Tunc</v>
      </c>
      <c r="BA165" s="4" t="str">
        <f t="shared" si="15"/>
        <v>Tezel</v>
      </c>
    </row>
    <row r="166" spans="1:53" s="4" customFormat="1" ht="12" customHeight="1">
      <c r="A166" s="7" t="s">
        <v>246</v>
      </c>
      <c r="B166" s="7" t="s">
        <v>247</v>
      </c>
      <c r="C166" s="5">
        <f t="shared" si="16"/>
        <v>4</v>
      </c>
      <c r="D166" s="5">
        <f t="shared" si="17"/>
        <v>5</v>
      </c>
      <c r="E166" s="9">
        <f t="shared" si="18"/>
        <v>9.416666666666666</v>
      </c>
      <c r="F166" s="9">
        <f t="shared" si="19"/>
        <v>11.466666666666665</v>
      </c>
      <c r="G166" s="38">
        <f t="shared" si="21"/>
        <v>0.8212209302325582</v>
      </c>
      <c r="H166" s="11">
        <f>IF(D166&gt;0,C166/D166,"")</f>
        <v>0.8</v>
      </c>
      <c r="I166" s="8"/>
      <c r="J166" s="29"/>
      <c r="K166" s="29">
        <v>110</v>
      </c>
      <c r="L166" s="29">
        <v>225</v>
      </c>
      <c r="M166" s="29"/>
      <c r="N166" s="29"/>
      <c r="O166" s="29">
        <v>30</v>
      </c>
      <c r="P166" s="29">
        <v>200</v>
      </c>
      <c r="Q166" s="29">
        <v>-123</v>
      </c>
      <c r="R166" s="29"/>
      <c r="S166" s="29"/>
      <c r="T166" s="29"/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  <c r="AI166" s="29"/>
      <c r="AJ166" s="29"/>
      <c r="AK166" s="29"/>
      <c r="AL166" s="29"/>
      <c r="AM166" s="29"/>
      <c r="AN166" s="29"/>
      <c r="AO166" s="29"/>
      <c r="AP166" s="29"/>
      <c r="AQ166" s="29"/>
      <c r="AR166" s="29"/>
      <c r="AS166" s="29"/>
      <c r="AT166" s="29"/>
      <c r="AU166" s="29"/>
      <c r="AV166" s="29"/>
      <c r="AW166" s="30"/>
      <c r="AX166" s="29"/>
      <c r="AY166" s="30"/>
      <c r="AZ166" s="4" t="str">
        <f aca="true" t="shared" si="22" ref="AZ166:AZ187">A166</f>
        <v>Ted</v>
      </c>
      <c r="BA166" s="4" t="str">
        <f aca="true" t="shared" si="23" ref="BA166:BA187">B166</f>
        <v>Thurgur</v>
      </c>
    </row>
    <row r="167" spans="1:53" ht="12" customHeight="1">
      <c r="A167" s="7" t="s">
        <v>120</v>
      </c>
      <c r="B167" s="7" t="s">
        <v>99</v>
      </c>
      <c r="C167" s="5">
        <f t="shared" si="16"/>
        <v>2</v>
      </c>
      <c r="D167" s="5">
        <f t="shared" si="17"/>
        <v>2</v>
      </c>
      <c r="E167" s="9">
        <f t="shared" si="18"/>
        <v>4.75</v>
      </c>
      <c r="F167" s="9">
        <f t="shared" si="19"/>
        <v>4.75</v>
      </c>
      <c r="G167" s="38">
        <f t="shared" si="21"/>
        <v>1</v>
      </c>
      <c r="H167" s="11">
        <f t="shared" si="20"/>
        <v>1</v>
      </c>
      <c r="I167" s="8"/>
      <c r="J167" s="29"/>
      <c r="K167" s="29"/>
      <c r="L167" s="29"/>
      <c r="M167" s="29"/>
      <c r="N167" s="29"/>
      <c r="O167" s="29">
        <v>79</v>
      </c>
      <c r="P167" s="29">
        <v>206</v>
      </c>
      <c r="Q167" s="29"/>
      <c r="R167" s="29"/>
      <c r="S167" s="29"/>
      <c r="T167" s="29"/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  <c r="AI167" s="29"/>
      <c r="AJ167" s="29"/>
      <c r="AK167" s="29"/>
      <c r="AL167" s="29"/>
      <c r="AM167" s="29"/>
      <c r="AN167" s="29"/>
      <c r="AO167" s="29"/>
      <c r="AP167" s="29"/>
      <c r="AQ167" s="29"/>
      <c r="AR167" s="29"/>
      <c r="AS167" s="29"/>
      <c r="AT167" s="29"/>
      <c r="AU167" s="29"/>
      <c r="AV167" s="29"/>
      <c r="AW167" s="30"/>
      <c r="AX167" s="29"/>
      <c r="AY167" s="30"/>
      <c r="AZ167" s="4" t="str">
        <f t="shared" si="22"/>
        <v>Peter</v>
      </c>
      <c r="BA167" s="4" t="str">
        <f t="shared" si="23"/>
        <v>Tiedt</v>
      </c>
    </row>
    <row r="168" spans="1:53" s="4" customFormat="1" ht="12" customHeight="1">
      <c r="A168" s="7" t="s">
        <v>133</v>
      </c>
      <c r="B168" s="7" t="s">
        <v>86</v>
      </c>
      <c r="C168" s="5">
        <f t="shared" si="16"/>
        <v>3</v>
      </c>
      <c r="D168" s="5">
        <f t="shared" si="17"/>
        <v>3</v>
      </c>
      <c r="E168" s="9">
        <f t="shared" si="18"/>
        <v>4.4</v>
      </c>
      <c r="F168" s="9">
        <f t="shared" si="19"/>
        <v>4.4</v>
      </c>
      <c r="G168" s="38">
        <f t="shared" si="21"/>
        <v>1</v>
      </c>
      <c r="H168" s="11">
        <f t="shared" si="20"/>
        <v>1</v>
      </c>
      <c r="I168" s="8"/>
      <c r="J168" s="29"/>
      <c r="K168" s="29"/>
      <c r="L168" s="29"/>
      <c r="M168" s="29"/>
      <c r="N168" s="29"/>
      <c r="O168" s="29">
        <v>30</v>
      </c>
      <c r="P168" s="29"/>
      <c r="Q168" s="29">
        <v>109</v>
      </c>
      <c r="R168" s="29">
        <v>125</v>
      </c>
      <c r="S168" s="29"/>
      <c r="T168" s="29"/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29"/>
      <c r="AJ168" s="29"/>
      <c r="AK168" s="29"/>
      <c r="AL168" s="29"/>
      <c r="AM168" s="29"/>
      <c r="AN168" s="29"/>
      <c r="AO168" s="29"/>
      <c r="AP168" s="29"/>
      <c r="AQ168" s="29"/>
      <c r="AR168" s="29"/>
      <c r="AS168" s="29"/>
      <c r="AT168" s="29"/>
      <c r="AU168" s="29"/>
      <c r="AV168" s="29"/>
      <c r="AW168" s="30"/>
      <c r="AX168" s="29"/>
      <c r="AY168" s="30"/>
      <c r="AZ168" s="4" t="str">
        <f t="shared" si="22"/>
        <v>Robert</v>
      </c>
      <c r="BA168" s="4" t="str">
        <f t="shared" si="23"/>
        <v>Todd</v>
      </c>
    </row>
    <row r="169" spans="1:53" s="4" customFormat="1" ht="12" customHeight="1">
      <c r="A169" s="4" t="s">
        <v>150</v>
      </c>
      <c r="B169" s="4" t="s">
        <v>66</v>
      </c>
      <c r="C169" s="5">
        <f t="shared" si="16"/>
        <v>4</v>
      </c>
      <c r="D169" s="5">
        <f t="shared" si="17"/>
        <v>5</v>
      </c>
      <c r="E169" s="9">
        <f t="shared" si="18"/>
        <v>11.95</v>
      </c>
      <c r="F169" s="9">
        <f t="shared" si="19"/>
        <v>14.383333333333333</v>
      </c>
      <c r="G169" s="38">
        <f t="shared" si="21"/>
        <v>0.8308227114716107</v>
      </c>
      <c r="H169" s="11">
        <f t="shared" si="20"/>
        <v>0.8</v>
      </c>
      <c r="I169" s="8"/>
      <c r="J169" s="29"/>
      <c r="K169" s="29"/>
      <c r="L169" s="29"/>
      <c r="M169" s="29"/>
      <c r="N169" s="29"/>
      <c r="O169" s="29"/>
      <c r="P169" s="29">
        <v>216</v>
      </c>
      <c r="Q169" s="29">
        <v>107</v>
      </c>
      <c r="R169" s="29">
        <v>209</v>
      </c>
      <c r="S169" s="29">
        <v>-146</v>
      </c>
      <c r="T169" s="34"/>
      <c r="U169" s="29">
        <v>185</v>
      </c>
      <c r="V169" s="32"/>
      <c r="W169" s="32"/>
      <c r="X169" s="32"/>
      <c r="Y169" s="32"/>
      <c r="Z169" s="32"/>
      <c r="AA169" s="32"/>
      <c r="AB169" s="32"/>
      <c r="AC169" s="32"/>
      <c r="AD169" s="32"/>
      <c r="AE169" s="32"/>
      <c r="AF169" s="32"/>
      <c r="AG169" s="32"/>
      <c r="AH169" s="32"/>
      <c r="AI169" s="32"/>
      <c r="AJ169" s="32"/>
      <c r="AK169" s="32"/>
      <c r="AL169" s="32"/>
      <c r="AM169" s="32"/>
      <c r="AN169" s="32"/>
      <c r="AO169" s="32"/>
      <c r="AP169" s="32"/>
      <c r="AQ169" s="32"/>
      <c r="AR169" s="32"/>
      <c r="AS169" s="32"/>
      <c r="AT169" s="32"/>
      <c r="AU169" s="32"/>
      <c r="AV169" s="32"/>
      <c r="AW169" s="30"/>
      <c r="AX169" s="29"/>
      <c r="AY169" s="30"/>
      <c r="AZ169" s="4" t="str">
        <f t="shared" si="22"/>
        <v>Javier</v>
      </c>
      <c r="BA169" s="4" t="str">
        <f t="shared" si="23"/>
        <v>Torras</v>
      </c>
    </row>
    <row r="170" spans="1:53" s="4" customFormat="1" ht="12" customHeight="1">
      <c r="A170" s="7" t="s">
        <v>123</v>
      </c>
      <c r="B170" s="7" t="s">
        <v>76</v>
      </c>
      <c r="C170" s="5">
        <f t="shared" si="16"/>
        <v>2</v>
      </c>
      <c r="D170" s="5">
        <f t="shared" si="17"/>
        <v>3</v>
      </c>
      <c r="E170" s="9">
        <f t="shared" si="18"/>
        <v>5.15</v>
      </c>
      <c r="F170" s="9">
        <f t="shared" si="19"/>
        <v>8.483333333333334</v>
      </c>
      <c r="G170" s="38">
        <f t="shared" si="21"/>
        <v>0.6070726915520629</v>
      </c>
      <c r="H170" s="11">
        <f t="shared" si="20"/>
        <v>0.6666666666666666</v>
      </c>
      <c r="I170" s="8"/>
      <c r="J170" s="29"/>
      <c r="K170" s="29"/>
      <c r="L170" s="29"/>
      <c r="M170" s="29"/>
      <c r="N170" s="29"/>
      <c r="O170" s="29"/>
      <c r="P170" s="29"/>
      <c r="Q170" s="29">
        <v>124</v>
      </c>
      <c r="R170" s="29">
        <v>-200</v>
      </c>
      <c r="S170" s="29"/>
      <c r="T170" s="29"/>
      <c r="U170" s="29">
        <v>185</v>
      </c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  <c r="AI170" s="29"/>
      <c r="AJ170" s="29"/>
      <c r="AK170" s="29"/>
      <c r="AL170" s="29"/>
      <c r="AM170" s="29"/>
      <c r="AN170" s="29"/>
      <c r="AO170" s="29"/>
      <c r="AP170" s="29"/>
      <c r="AQ170" s="29"/>
      <c r="AR170" s="29"/>
      <c r="AS170" s="29"/>
      <c r="AT170" s="29"/>
      <c r="AU170" s="29"/>
      <c r="AV170" s="29"/>
      <c r="AW170" s="30"/>
      <c r="AX170" s="29"/>
      <c r="AY170" s="30"/>
      <c r="AZ170" s="4" t="str">
        <f t="shared" si="22"/>
        <v>Anna</v>
      </c>
      <c r="BA170" s="4" t="str">
        <f t="shared" si="23"/>
        <v>Torrubiano</v>
      </c>
    </row>
    <row r="171" spans="1:53" s="4" customFormat="1" ht="12" customHeight="1">
      <c r="A171" s="7" t="s">
        <v>141</v>
      </c>
      <c r="B171" s="7" t="s">
        <v>76</v>
      </c>
      <c r="C171" s="5">
        <f t="shared" si="16"/>
        <v>3</v>
      </c>
      <c r="D171" s="5">
        <f t="shared" si="17"/>
        <v>4</v>
      </c>
      <c r="E171" s="9">
        <f t="shared" si="18"/>
        <v>8.683333333333334</v>
      </c>
      <c r="F171" s="9">
        <f t="shared" si="19"/>
        <v>12.016666666666667</v>
      </c>
      <c r="G171" s="38">
        <f t="shared" si="21"/>
        <v>0.7226074895977809</v>
      </c>
      <c r="H171" s="11">
        <f t="shared" si="20"/>
        <v>0.75</v>
      </c>
      <c r="I171" s="8"/>
      <c r="J171" s="29"/>
      <c r="K171" s="29"/>
      <c r="L171" s="29"/>
      <c r="M171" s="29"/>
      <c r="N171" s="29"/>
      <c r="O171" s="29"/>
      <c r="P171" s="29">
        <v>212</v>
      </c>
      <c r="Q171" s="29">
        <v>124</v>
      </c>
      <c r="R171" s="29">
        <v>-200</v>
      </c>
      <c r="S171" s="29"/>
      <c r="T171" s="29"/>
      <c r="U171" s="29">
        <v>185</v>
      </c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  <c r="AH171" s="29"/>
      <c r="AI171" s="29"/>
      <c r="AJ171" s="29"/>
      <c r="AK171" s="29"/>
      <c r="AL171" s="29"/>
      <c r="AM171" s="29"/>
      <c r="AN171" s="29"/>
      <c r="AO171" s="29"/>
      <c r="AP171" s="29"/>
      <c r="AQ171" s="29"/>
      <c r="AR171" s="29"/>
      <c r="AS171" s="29"/>
      <c r="AT171" s="29"/>
      <c r="AU171" s="29"/>
      <c r="AV171" s="29"/>
      <c r="AW171" s="30"/>
      <c r="AX171" s="29"/>
      <c r="AY171" s="30"/>
      <c r="AZ171" s="4" t="str">
        <f t="shared" si="22"/>
        <v>Esther</v>
      </c>
      <c r="BA171" s="4" t="str">
        <f t="shared" si="23"/>
        <v>Torrubiano</v>
      </c>
    </row>
    <row r="172" spans="1:53" s="4" customFormat="1" ht="12" customHeight="1">
      <c r="A172" s="7" t="s">
        <v>168</v>
      </c>
      <c r="B172" s="7" t="s">
        <v>242</v>
      </c>
      <c r="C172" s="5">
        <f t="shared" si="16"/>
        <v>4</v>
      </c>
      <c r="D172" s="5">
        <f t="shared" si="17"/>
        <v>7</v>
      </c>
      <c r="E172" s="9">
        <f t="shared" si="18"/>
        <v>12.133333333333333</v>
      </c>
      <c r="F172" s="9">
        <f t="shared" si="19"/>
        <v>23.383333333333333</v>
      </c>
      <c r="G172" s="38">
        <f t="shared" si="21"/>
        <v>0.5188880969351389</v>
      </c>
      <c r="H172" s="11">
        <f t="shared" si="20"/>
        <v>0.5714285714285714</v>
      </c>
      <c r="I172" s="42">
        <v>-353</v>
      </c>
      <c r="J172" s="29"/>
      <c r="K172" s="29"/>
      <c r="L172" s="29">
        <v>224</v>
      </c>
      <c r="M172" s="29"/>
      <c r="N172" s="29"/>
      <c r="O172" s="29">
        <v>-74</v>
      </c>
      <c r="P172" s="29"/>
      <c r="Q172" s="29">
        <v>127</v>
      </c>
      <c r="R172" s="29">
        <v>210</v>
      </c>
      <c r="S172" s="29"/>
      <c r="T172" s="29"/>
      <c r="U172" s="29"/>
      <c r="V172" s="29"/>
      <c r="W172" s="29">
        <v>-248</v>
      </c>
      <c r="X172" s="29"/>
      <c r="Y172" s="29"/>
      <c r="Z172" s="29"/>
      <c r="AA172" s="29"/>
      <c r="AB172" s="29"/>
      <c r="AC172" s="29"/>
      <c r="AD172" s="29"/>
      <c r="AE172" s="29"/>
      <c r="AF172" s="29"/>
      <c r="AG172" s="29">
        <v>167</v>
      </c>
      <c r="AH172" s="29"/>
      <c r="AI172" s="29"/>
      <c r="AJ172" s="29"/>
      <c r="AK172" s="29"/>
      <c r="AL172" s="29"/>
      <c r="AM172" s="29"/>
      <c r="AN172" s="29"/>
      <c r="AO172" s="29"/>
      <c r="AP172" s="29"/>
      <c r="AQ172" s="29"/>
      <c r="AR172" s="29"/>
      <c r="AS172" s="29"/>
      <c r="AT172" s="29"/>
      <c r="AU172" s="29"/>
      <c r="AV172" s="29"/>
      <c r="AW172" s="30"/>
      <c r="AX172" s="29"/>
      <c r="AY172" s="30"/>
      <c r="AZ172" s="4" t="str">
        <f t="shared" si="22"/>
        <v>Geert</v>
      </c>
      <c r="BA172" s="4" t="str">
        <f t="shared" si="23"/>
        <v>Vandenbulcke</v>
      </c>
    </row>
    <row r="173" spans="1:53" s="4" customFormat="1" ht="12" customHeight="1">
      <c r="A173" s="7" t="s">
        <v>137</v>
      </c>
      <c r="B173" s="7" t="s">
        <v>81</v>
      </c>
      <c r="C173" s="5">
        <f t="shared" si="16"/>
        <v>2</v>
      </c>
      <c r="D173" s="5">
        <f t="shared" si="17"/>
        <v>2</v>
      </c>
      <c r="E173" s="9">
        <f t="shared" si="18"/>
        <v>7.216666666666667</v>
      </c>
      <c r="F173" s="9">
        <f t="shared" si="19"/>
        <v>7.216666666666667</v>
      </c>
      <c r="G173" s="38">
        <f t="shared" si="21"/>
        <v>1</v>
      </c>
      <c r="H173" s="11">
        <f t="shared" si="20"/>
        <v>1</v>
      </c>
      <c r="I173" s="8"/>
      <c r="J173" s="29"/>
      <c r="K173" s="29"/>
      <c r="L173" s="29"/>
      <c r="M173" s="29"/>
      <c r="N173" s="29"/>
      <c r="O173" s="29"/>
      <c r="P173" s="29"/>
      <c r="Q173" s="29">
        <v>133</v>
      </c>
      <c r="R173" s="29"/>
      <c r="S173" s="29"/>
      <c r="T173" s="29"/>
      <c r="U173" s="29"/>
      <c r="V173" s="29"/>
      <c r="W173" s="29">
        <v>300</v>
      </c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H173" s="29"/>
      <c r="AI173" s="29"/>
      <c r="AJ173" s="29"/>
      <c r="AK173" s="29"/>
      <c r="AL173" s="29"/>
      <c r="AM173" s="29"/>
      <c r="AN173" s="29"/>
      <c r="AO173" s="29"/>
      <c r="AP173" s="29"/>
      <c r="AQ173" s="29"/>
      <c r="AR173" s="29"/>
      <c r="AS173" s="29"/>
      <c r="AT173" s="29"/>
      <c r="AU173" s="29"/>
      <c r="AV173" s="29"/>
      <c r="AW173" s="30"/>
      <c r="AX173" s="29"/>
      <c r="AY173" s="30"/>
      <c r="AZ173" s="4" t="str">
        <f t="shared" si="22"/>
        <v>Jan</v>
      </c>
      <c r="BA173" s="4" t="str">
        <f t="shared" si="23"/>
        <v>Van de Giessen</v>
      </c>
    </row>
    <row r="174" spans="1:53" s="4" customFormat="1" ht="12" customHeight="1">
      <c r="A174" s="7" t="s">
        <v>146</v>
      </c>
      <c r="B174" s="7" t="s">
        <v>71</v>
      </c>
      <c r="C174" s="5">
        <f t="shared" si="16"/>
        <v>2</v>
      </c>
      <c r="D174" s="5">
        <f t="shared" si="17"/>
        <v>3</v>
      </c>
      <c r="E174" s="9">
        <f t="shared" si="18"/>
        <v>10.4</v>
      </c>
      <c r="F174" s="9">
        <f t="shared" si="19"/>
        <v>12.45</v>
      </c>
      <c r="G174" s="38">
        <f t="shared" si="21"/>
        <v>0.8353413654618475</v>
      </c>
      <c r="H174" s="11">
        <f t="shared" si="20"/>
        <v>0.6666666666666666</v>
      </c>
      <c r="I174" s="8"/>
      <c r="J174" s="29"/>
      <c r="K174" s="29"/>
      <c r="L174" s="29"/>
      <c r="M174" s="29"/>
      <c r="N174" s="29"/>
      <c r="O174" s="29"/>
      <c r="P174" s="29">
        <v>210</v>
      </c>
      <c r="Q174" s="29">
        <v>-123</v>
      </c>
      <c r="R174" s="29"/>
      <c r="S174" s="29"/>
      <c r="T174" s="29"/>
      <c r="U174" s="29"/>
      <c r="V174" s="29"/>
      <c r="W174" s="29">
        <v>414</v>
      </c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  <c r="AI174" s="29"/>
      <c r="AJ174" s="29"/>
      <c r="AK174" s="29"/>
      <c r="AL174" s="29"/>
      <c r="AM174" s="29"/>
      <c r="AN174" s="29"/>
      <c r="AO174" s="29"/>
      <c r="AP174" s="29"/>
      <c r="AQ174" s="29"/>
      <c r="AR174" s="29"/>
      <c r="AS174" s="29"/>
      <c r="AT174" s="29"/>
      <c r="AU174" s="29"/>
      <c r="AV174" s="29"/>
      <c r="AW174" s="30"/>
      <c r="AX174" s="29"/>
      <c r="AY174" s="30"/>
      <c r="AZ174" s="4" t="str">
        <f t="shared" si="22"/>
        <v>Luc</v>
      </c>
      <c r="BA174" s="4" t="str">
        <f t="shared" si="23"/>
        <v>Van den Brempt</v>
      </c>
    </row>
    <row r="175" spans="1:53" s="4" customFormat="1" ht="12" customHeight="1">
      <c r="A175" s="7" t="s">
        <v>273</v>
      </c>
      <c r="B175" s="7" t="s">
        <v>274</v>
      </c>
      <c r="C175" s="5">
        <f t="shared" si="16"/>
        <v>2</v>
      </c>
      <c r="D175" s="5">
        <f t="shared" si="17"/>
        <v>2</v>
      </c>
      <c r="E175" s="9">
        <f t="shared" si="18"/>
        <v>6.116666666666666</v>
      </c>
      <c r="F175" s="9">
        <f t="shared" si="19"/>
        <v>6.116666666666666</v>
      </c>
      <c r="G175" s="38">
        <f t="shared" si="21"/>
        <v>1</v>
      </c>
      <c r="H175" s="11">
        <f>IF(D175&gt;0,C175/D175,"")</f>
        <v>1</v>
      </c>
      <c r="I175" s="8"/>
      <c r="J175" s="29"/>
      <c r="K175" s="29"/>
      <c r="L175" s="29">
        <v>225</v>
      </c>
      <c r="M175" s="29"/>
      <c r="N175" s="29"/>
      <c r="O175" s="29"/>
      <c r="P175" s="29"/>
      <c r="Q175" s="29">
        <v>142</v>
      </c>
      <c r="R175" s="29"/>
      <c r="S175" s="29"/>
      <c r="T175" s="29"/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29"/>
      <c r="AJ175" s="29"/>
      <c r="AK175" s="29"/>
      <c r="AL175" s="29"/>
      <c r="AM175" s="29"/>
      <c r="AN175" s="29"/>
      <c r="AO175" s="29"/>
      <c r="AP175" s="29"/>
      <c r="AQ175" s="29"/>
      <c r="AR175" s="29"/>
      <c r="AS175" s="29"/>
      <c r="AT175" s="29"/>
      <c r="AU175" s="29"/>
      <c r="AV175" s="29"/>
      <c r="AW175" s="30"/>
      <c r="AX175" s="29"/>
      <c r="AY175" s="30"/>
      <c r="AZ175" s="4" t="str">
        <f t="shared" si="22"/>
        <v>Koen</v>
      </c>
      <c r="BA175" s="4" t="str">
        <f t="shared" si="23"/>
        <v>van Gorp</v>
      </c>
    </row>
    <row r="176" spans="1:53" s="4" customFormat="1" ht="12" customHeight="1">
      <c r="A176" s="7" t="s">
        <v>124</v>
      </c>
      <c r="B176" s="7" t="s">
        <v>95</v>
      </c>
      <c r="C176" s="5">
        <f t="shared" si="16"/>
        <v>2</v>
      </c>
      <c r="D176" s="5">
        <f t="shared" si="17"/>
        <v>2</v>
      </c>
      <c r="E176" s="9">
        <f t="shared" si="18"/>
        <v>5.216666666666667</v>
      </c>
      <c r="F176" s="9">
        <f t="shared" si="19"/>
        <v>5.216666666666667</v>
      </c>
      <c r="G176" s="38">
        <f t="shared" si="21"/>
        <v>1</v>
      </c>
      <c r="H176" s="11">
        <f t="shared" si="20"/>
        <v>1</v>
      </c>
      <c r="I176" s="8"/>
      <c r="J176" s="29"/>
      <c r="K176" s="29"/>
      <c r="L176" s="29"/>
      <c r="M176" s="29"/>
      <c r="N176" s="29"/>
      <c r="O176" s="29"/>
      <c r="P176" s="29"/>
      <c r="Q176" s="29">
        <v>133</v>
      </c>
      <c r="R176" s="29">
        <v>180</v>
      </c>
      <c r="S176" s="29"/>
      <c r="T176" s="29"/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29"/>
      <c r="AJ176" s="29"/>
      <c r="AK176" s="29"/>
      <c r="AL176" s="29"/>
      <c r="AM176" s="29"/>
      <c r="AN176" s="29"/>
      <c r="AO176" s="29"/>
      <c r="AP176" s="29"/>
      <c r="AQ176" s="29"/>
      <c r="AR176" s="29"/>
      <c r="AS176" s="29"/>
      <c r="AT176" s="29"/>
      <c r="AU176" s="29"/>
      <c r="AV176" s="29"/>
      <c r="AW176" s="30"/>
      <c r="AX176" s="29"/>
      <c r="AY176" s="30"/>
      <c r="AZ176" s="4" t="str">
        <f t="shared" si="22"/>
        <v>Didier</v>
      </c>
      <c r="BA176" s="4" t="str">
        <f t="shared" si="23"/>
        <v>Van Hellemont</v>
      </c>
    </row>
    <row r="177" spans="1:53" s="6" customFormat="1" ht="12" customHeight="1">
      <c r="A177" s="7" t="s">
        <v>202</v>
      </c>
      <c r="B177" s="7" t="s">
        <v>10</v>
      </c>
      <c r="C177" s="5">
        <f t="shared" si="16"/>
        <v>14</v>
      </c>
      <c r="D177" s="5">
        <f t="shared" si="17"/>
        <v>14</v>
      </c>
      <c r="E177" s="9">
        <f t="shared" si="18"/>
        <v>50.56666666666667</v>
      </c>
      <c r="F177" s="9">
        <f t="shared" si="19"/>
        <v>50.56666666666667</v>
      </c>
      <c r="G177" s="38">
        <f t="shared" si="21"/>
        <v>1</v>
      </c>
      <c r="H177" s="11">
        <f t="shared" si="20"/>
        <v>1</v>
      </c>
      <c r="I177" s="8"/>
      <c r="J177" s="29"/>
      <c r="K177" s="29"/>
      <c r="L177" s="29"/>
      <c r="M177" s="29"/>
      <c r="N177" s="29"/>
      <c r="O177" s="29"/>
      <c r="P177" s="29"/>
      <c r="Q177" s="29">
        <v>138</v>
      </c>
      <c r="R177" s="29">
        <v>223</v>
      </c>
      <c r="S177" s="29"/>
      <c r="T177" s="29"/>
      <c r="U177" s="29">
        <v>179</v>
      </c>
      <c r="V177" s="29"/>
      <c r="W177" s="29">
        <v>412</v>
      </c>
      <c r="X177" s="29"/>
      <c r="Y177" s="29">
        <v>192</v>
      </c>
      <c r="Z177" s="29"/>
      <c r="AA177" s="29"/>
      <c r="AB177" s="29"/>
      <c r="AC177" s="29"/>
      <c r="AD177" s="29">
        <v>305</v>
      </c>
      <c r="AE177" s="29">
        <v>47</v>
      </c>
      <c r="AF177" s="29">
        <v>170</v>
      </c>
      <c r="AG177" s="29">
        <v>169</v>
      </c>
      <c r="AH177" s="29">
        <v>157</v>
      </c>
      <c r="AI177" s="29">
        <v>254</v>
      </c>
      <c r="AJ177" s="29">
        <v>300</v>
      </c>
      <c r="AK177" s="29">
        <v>356</v>
      </c>
      <c r="AL177" s="29">
        <v>132</v>
      </c>
      <c r="AM177" s="29"/>
      <c r="AN177" s="29"/>
      <c r="AO177" s="29"/>
      <c r="AP177" s="29"/>
      <c r="AQ177" s="29"/>
      <c r="AR177" s="29"/>
      <c r="AS177" s="29"/>
      <c r="AT177" s="29"/>
      <c r="AU177" s="29"/>
      <c r="AV177" s="29"/>
      <c r="AW177" s="31"/>
      <c r="AX177" s="33"/>
      <c r="AY177" s="31"/>
      <c r="AZ177" s="4" t="str">
        <f t="shared" si="22"/>
        <v>Bernie</v>
      </c>
      <c r="BA177" s="4" t="str">
        <f t="shared" si="23"/>
        <v>Verreau</v>
      </c>
    </row>
    <row r="178" spans="1:53" s="6" customFormat="1" ht="12" customHeight="1">
      <c r="A178" s="7" t="s">
        <v>243</v>
      </c>
      <c r="B178" s="7" t="s">
        <v>299</v>
      </c>
      <c r="C178" s="5">
        <f aca="true" t="shared" si="24" ref="C178:C187">COUNTIF(I178:AY178,"&gt;0.1")</f>
        <v>3</v>
      </c>
      <c r="D178" s="5">
        <f aca="true" t="shared" si="25" ref="D178:D187">COUNT(I178:AY178)</f>
        <v>4</v>
      </c>
      <c r="E178" s="9">
        <f aca="true" t="shared" si="26" ref="E178:E187">SUMIF(I178:AY178,"&gt;0",I178:AY178)/60</f>
        <v>6.166666666666667</v>
      </c>
      <c r="F178" s="9">
        <f aca="true" t="shared" si="27" ref="F178:F187">SUMIF(I178:AY178,"&gt;0",I178:AY178)/60-SUMIF(I178:AY178,"&lt;0",I178:AY178)/60</f>
        <v>8.216666666666667</v>
      </c>
      <c r="G178" s="38">
        <f t="shared" si="21"/>
        <v>0.7505070993914807</v>
      </c>
      <c r="H178" s="11">
        <f>IF(D178&gt;0,C178/D178,"")</f>
        <v>0.75</v>
      </c>
      <c r="I178" s="8"/>
      <c r="J178" s="29">
        <v>10</v>
      </c>
      <c r="K178" s="29">
        <v>138</v>
      </c>
      <c r="L178" s="29">
        <v>222</v>
      </c>
      <c r="M178" s="29"/>
      <c r="N178" s="29"/>
      <c r="O178" s="29"/>
      <c r="P178" s="29"/>
      <c r="Q178" s="29">
        <v>-123</v>
      </c>
      <c r="R178" s="29"/>
      <c r="S178" s="29"/>
      <c r="T178" s="29"/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F178" s="29"/>
      <c r="AG178" s="29"/>
      <c r="AH178" s="29"/>
      <c r="AI178" s="29"/>
      <c r="AJ178" s="29"/>
      <c r="AK178" s="29"/>
      <c r="AL178" s="29"/>
      <c r="AM178" s="29"/>
      <c r="AN178" s="29"/>
      <c r="AO178" s="29"/>
      <c r="AP178" s="29"/>
      <c r="AQ178" s="29"/>
      <c r="AR178" s="29"/>
      <c r="AS178" s="29"/>
      <c r="AT178" s="29"/>
      <c r="AU178" s="29"/>
      <c r="AV178" s="29"/>
      <c r="AW178" s="31"/>
      <c r="AX178" s="33"/>
      <c r="AY178" s="31"/>
      <c r="AZ178" s="4" t="str">
        <f t="shared" si="22"/>
        <v>Mark</v>
      </c>
      <c r="BA178" s="4" t="str">
        <f t="shared" si="23"/>
        <v>Vornhusen</v>
      </c>
    </row>
    <row r="179" spans="1:53" s="6" customFormat="1" ht="12" customHeight="1">
      <c r="A179" s="7" t="s">
        <v>262</v>
      </c>
      <c r="B179" s="7" t="s">
        <v>263</v>
      </c>
      <c r="C179" s="5">
        <f t="shared" si="24"/>
        <v>7</v>
      </c>
      <c r="D179" s="5">
        <f t="shared" si="25"/>
        <v>7</v>
      </c>
      <c r="E179" s="9">
        <f t="shared" si="26"/>
        <v>21.3</v>
      </c>
      <c r="F179" s="9">
        <f t="shared" si="27"/>
        <v>21.3</v>
      </c>
      <c r="G179" s="38">
        <f t="shared" si="21"/>
        <v>1</v>
      </c>
      <c r="H179" s="11">
        <f>IF(D179&gt;0,C179/D179,"")</f>
        <v>1</v>
      </c>
      <c r="I179" s="8"/>
      <c r="J179" s="29"/>
      <c r="K179" s="29"/>
      <c r="L179" s="29">
        <v>225</v>
      </c>
      <c r="M179" s="29"/>
      <c r="N179" s="29"/>
      <c r="O179" s="29"/>
      <c r="P179" s="29"/>
      <c r="Q179" s="29">
        <v>166</v>
      </c>
      <c r="R179" s="29">
        <v>220</v>
      </c>
      <c r="S179" s="29"/>
      <c r="T179" s="29"/>
      <c r="U179" s="29"/>
      <c r="V179" s="29"/>
      <c r="W179" s="29">
        <v>2</v>
      </c>
      <c r="X179" s="29"/>
      <c r="Y179" s="29"/>
      <c r="Z179" s="29"/>
      <c r="AA179" s="29"/>
      <c r="AB179" s="29"/>
      <c r="AC179" s="29"/>
      <c r="AD179" s="29"/>
      <c r="AE179" s="29"/>
      <c r="AF179" s="29"/>
      <c r="AG179" s="29">
        <v>165</v>
      </c>
      <c r="AH179" s="29"/>
      <c r="AI179" s="29"/>
      <c r="AJ179" s="29"/>
      <c r="AK179" s="29">
        <v>330</v>
      </c>
      <c r="AL179" s="29">
        <v>170</v>
      </c>
      <c r="AM179" s="29"/>
      <c r="AN179" s="29"/>
      <c r="AO179" s="29"/>
      <c r="AP179" s="29"/>
      <c r="AQ179" s="29"/>
      <c r="AR179" s="29"/>
      <c r="AS179" s="29"/>
      <c r="AT179" s="29"/>
      <c r="AU179" s="29"/>
      <c r="AV179" s="29"/>
      <c r="AW179" s="31"/>
      <c r="AX179" s="33"/>
      <c r="AY179" s="31"/>
      <c r="AZ179" s="4" t="str">
        <f t="shared" si="22"/>
        <v>Jeff</v>
      </c>
      <c r="BA179" s="4" t="str">
        <f t="shared" si="23"/>
        <v>Walters</v>
      </c>
    </row>
    <row r="180" spans="1:53" s="6" customFormat="1" ht="12" customHeight="1">
      <c r="A180" s="7" t="s">
        <v>165</v>
      </c>
      <c r="B180" s="7" t="s">
        <v>294</v>
      </c>
      <c r="C180" s="5">
        <f t="shared" si="24"/>
        <v>3</v>
      </c>
      <c r="D180" s="5">
        <f t="shared" si="25"/>
        <v>4</v>
      </c>
      <c r="E180" s="9">
        <f t="shared" si="26"/>
        <v>9.1</v>
      </c>
      <c r="F180" s="9">
        <f t="shared" si="27"/>
        <v>11.149999999999999</v>
      </c>
      <c r="G180" s="38">
        <f t="shared" si="21"/>
        <v>0.8161434977578476</v>
      </c>
      <c r="H180" s="11">
        <f>IF(D180&gt;0,C180/D180,"")</f>
        <v>0.75</v>
      </c>
      <c r="I180" s="8"/>
      <c r="J180" s="29"/>
      <c r="K180" s="29">
        <v>110</v>
      </c>
      <c r="L180" s="29">
        <v>222</v>
      </c>
      <c r="M180" s="29"/>
      <c r="N180" s="29"/>
      <c r="O180" s="29"/>
      <c r="P180" s="29">
        <v>214</v>
      </c>
      <c r="Q180" s="29">
        <v>-123</v>
      </c>
      <c r="R180" s="29"/>
      <c r="S180" s="29"/>
      <c r="T180" s="29"/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F180" s="29"/>
      <c r="AG180" s="29"/>
      <c r="AH180" s="29"/>
      <c r="AI180" s="29"/>
      <c r="AJ180" s="29"/>
      <c r="AK180" s="29"/>
      <c r="AL180" s="29"/>
      <c r="AM180" s="29"/>
      <c r="AN180" s="29"/>
      <c r="AO180" s="29"/>
      <c r="AP180" s="29"/>
      <c r="AQ180" s="29"/>
      <c r="AR180" s="29"/>
      <c r="AS180" s="29"/>
      <c r="AT180" s="29"/>
      <c r="AU180" s="29"/>
      <c r="AV180" s="29"/>
      <c r="AW180" s="31"/>
      <c r="AX180" s="33"/>
      <c r="AY180" s="31"/>
      <c r="AZ180" s="4" t="str">
        <f t="shared" si="22"/>
        <v>Marc</v>
      </c>
      <c r="BA180" s="4" t="str">
        <f t="shared" si="23"/>
        <v>Weihrauch</v>
      </c>
    </row>
    <row r="181" spans="1:53" s="6" customFormat="1" ht="12" customHeight="1">
      <c r="A181" s="7" t="s">
        <v>156</v>
      </c>
      <c r="B181" s="7" t="s">
        <v>238</v>
      </c>
      <c r="C181" s="5">
        <f t="shared" si="24"/>
        <v>0</v>
      </c>
      <c r="D181" s="5">
        <f t="shared" si="25"/>
        <v>0</v>
      </c>
      <c r="E181" s="9">
        <f t="shared" si="26"/>
        <v>0</v>
      </c>
      <c r="F181" s="9">
        <f t="shared" si="27"/>
        <v>0</v>
      </c>
      <c r="G181" s="38">
        <f aca="true" t="shared" si="28" ref="G181:G187">IF(E181&gt;0,E181/F181,"")</f>
      </c>
      <c r="H181" s="11">
        <f>IF(D181&gt;0,C181/D181,"")</f>
      </c>
      <c r="I181" s="8"/>
      <c r="J181" s="29"/>
      <c r="K181" s="29"/>
      <c r="L181" s="29"/>
      <c r="M181" s="29"/>
      <c r="N181" s="29"/>
      <c r="O181" s="29"/>
      <c r="P181" s="29"/>
      <c r="Q181" s="29"/>
      <c r="R181" s="29"/>
      <c r="S181" s="29"/>
      <c r="T181" s="29"/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F181" s="29"/>
      <c r="AG181" s="29"/>
      <c r="AH181" s="29"/>
      <c r="AI181" s="29"/>
      <c r="AJ181" s="29"/>
      <c r="AK181" s="29"/>
      <c r="AL181" s="29"/>
      <c r="AM181" s="29"/>
      <c r="AN181" s="29"/>
      <c r="AO181" s="29"/>
      <c r="AP181" s="29"/>
      <c r="AQ181" s="29"/>
      <c r="AR181" s="29"/>
      <c r="AS181" s="29"/>
      <c r="AT181" s="29"/>
      <c r="AU181" s="29"/>
      <c r="AV181" s="29"/>
      <c r="AW181" s="31"/>
      <c r="AX181" s="33"/>
      <c r="AY181" s="31"/>
      <c r="AZ181" s="4" t="str">
        <f t="shared" si="22"/>
        <v>Andrew</v>
      </c>
      <c r="BA181" s="4" t="str">
        <f t="shared" si="23"/>
        <v>White</v>
      </c>
    </row>
    <row r="182" spans="1:53" s="6" customFormat="1" ht="12" customHeight="1">
      <c r="A182" s="41" t="s">
        <v>239</v>
      </c>
      <c r="B182" s="41" t="s">
        <v>238</v>
      </c>
      <c r="C182" s="5">
        <f t="shared" si="24"/>
        <v>0</v>
      </c>
      <c r="D182" s="5">
        <f t="shared" si="25"/>
        <v>0</v>
      </c>
      <c r="E182" s="9">
        <f t="shared" si="26"/>
        <v>0</v>
      </c>
      <c r="F182" s="9">
        <f t="shared" si="27"/>
        <v>0</v>
      </c>
      <c r="G182" s="38">
        <f t="shared" si="28"/>
      </c>
      <c r="H182" s="11">
        <f>IF(D182&gt;0,C182/D182,"")</f>
      </c>
      <c r="I182" s="8"/>
      <c r="J182" s="29"/>
      <c r="K182" s="29"/>
      <c r="L182" s="29"/>
      <c r="M182" s="29"/>
      <c r="N182" s="29"/>
      <c r="O182" s="29"/>
      <c r="P182" s="29"/>
      <c r="Q182" s="29"/>
      <c r="R182" s="29"/>
      <c r="S182" s="29"/>
      <c r="T182" s="29"/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F182" s="29"/>
      <c r="AG182" s="29"/>
      <c r="AH182" s="29"/>
      <c r="AI182" s="29"/>
      <c r="AJ182" s="29"/>
      <c r="AK182" s="29"/>
      <c r="AL182" s="29"/>
      <c r="AM182" s="29"/>
      <c r="AN182" s="29"/>
      <c r="AO182" s="29"/>
      <c r="AP182" s="29"/>
      <c r="AQ182" s="29"/>
      <c r="AR182" s="29"/>
      <c r="AS182" s="29"/>
      <c r="AT182" s="29"/>
      <c r="AU182" s="29"/>
      <c r="AV182" s="29"/>
      <c r="AW182" s="31"/>
      <c r="AX182" s="33"/>
      <c r="AY182" s="31"/>
      <c r="AZ182" s="4" t="str">
        <f t="shared" si="22"/>
        <v>Val</v>
      </c>
      <c r="BA182" s="4" t="str">
        <f t="shared" si="23"/>
        <v>White</v>
      </c>
    </row>
    <row r="183" spans="1:53" s="4" customFormat="1" ht="12" customHeight="1">
      <c r="A183" s="17" t="s">
        <v>179</v>
      </c>
      <c r="B183" s="17" t="s">
        <v>37</v>
      </c>
      <c r="C183" s="5">
        <f t="shared" si="24"/>
        <v>10</v>
      </c>
      <c r="D183" s="5">
        <f t="shared" si="25"/>
        <v>12</v>
      </c>
      <c r="E183" s="9">
        <f t="shared" si="26"/>
        <v>30.966666666666665</v>
      </c>
      <c r="F183" s="9">
        <f>SUMIF(I183:AY183,"&gt;0",I183:AY183)/60-SUMIF(I183:AY183,"&lt;0",I183:AY183)/60+236/60</f>
        <v>38.416666666666664</v>
      </c>
      <c r="G183" s="38">
        <f t="shared" si="28"/>
        <v>0.8060737527114967</v>
      </c>
      <c r="H183" s="11">
        <f t="shared" si="20"/>
        <v>0.8333333333333334</v>
      </c>
      <c r="I183" s="8">
        <v>257</v>
      </c>
      <c r="J183" s="29">
        <v>94</v>
      </c>
      <c r="K183" s="29">
        <v>119</v>
      </c>
      <c r="L183" s="29">
        <v>240</v>
      </c>
      <c r="M183" s="29"/>
      <c r="N183" s="29"/>
      <c r="O183" s="29"/>
      <c r="P183" s="29">
        <v>143</v>
      </c>
      <c r="Q183" s="29">
        <v>-123</v>
      </c>
      <c r="R183" s="29">
        <v>155</v>
      </c>
      <c r="S183" s="29">
        <v>117</v>
      </c>
      <c r="T183" s="29"/>
      <c r="U183" s="29">
        <v>177</v>
      </c>
      <c r="V183" s="29"/>
      <c r="W183" s="29">
        <v>410</v>
      </c>
      <c r="X183" s="29">
        <v>-88</v>
      </c>
      <c r="Y183" s="29">
        <v>146</v>
      </c>
      <c r="Z183" s="29"/>
      <c r="AA183" s="29"/>
      <c r="AB183" s="29"/>
      <c r="AC183" s="29"/>
      <c r="AD183" s="29"/>
      <c r="AE183" s="29"/>
      <c r="AF183" s="29"/>
      <c r="AG183" s="29"/>
      <c r="AH183" s="29"/>
      <c r="AI183" s="29"/>
      <c r="AJ183" s="29"/>
      <c r="AK183" s="29"/>
      <c r="AL183" s="29"/>
      <c r="AM183" s="29"/>
      <c r="AN183" s="29"/>
      <c r="AO183" s="29"/>
      <c r="AP183" s="29"/>
      <c r="AQ183" s="29"/>
      <c r="AR183" s="29"/>
      <c r="AS183" s="29"/>
      <c r="AT183" s="29"/>
      <c r="AU183" s="29"/>
      <c r="AV183" s="29"/>
      <c r="AW183" s="30"/>
      <c r="AX183" s="29"/>
      <c r="AY183" s="30"/>
      <c r="AZ183" s="4" t="str">
        <f t="shared" si="22"/>
        <v>Sheridan</v>
      </c>
      <c r="BA183" s="4" t="str">
        <f t="shared" si="23"/>
        <v>Williams</v>
      </c>
    </row>
    <row r="184" spans="1:53" ht="12" customHeight="1">
      <c r="A184" s="7" t="s">
        <v>118</v>
      </c>
      <c r="B184" s="7" t="s">
        <v>102</v>
      </c>
      <c r="C184" s="5">
        <f t="shared" si="24"/>
        <v>2</v>
      </c>
      <c r="D184" s="5">
        <f t="shared" si="25"/>
        <v>3</v>
      </c>
      <c r="E184" s="9">
        <f t="shared" si="26"/>
        <v>3.9166666666666665</v>
      </c>
      <c r="F184" s="9">
        <f t="shared" si="27"/>
        <v>5.966666666666667</v>
      </c>
      <c r="G184" s="38">
        <f t="shared" si="28"/>
        <v>0.6564245810055865</v>
      </c>
      <c r="H184" s="11">
        <f t="shared" si="20"/>
        <v>0.6666666666666666</v>
      </c>
      <c r="I184" s="8"/>
      <c r="J184" s="29"/>
      <c r="K184" s="29"/>
      <c r="L184" s="29"/>
      <c r="M184" s="29"/>
      <c r="N184" s="29"/>
      <c r="O184" s="29">
        <v>25</v>
      </c>
      <c r="P184" s="29">
        <v>210</v>
      </c>
      <c r="Q184" s="29">
        <v>-123</v>
      </c>
      <c r="R184" s="29"/>
      <c r="S184" s="29"/>
      <c r="T184" s="29"/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F184" s="29"/>
      <c r="AG184" s="29"/>
      <c r="AH184" s="29"/>
      <c r="AI184" s="29"/>
      <c r="AJ184" s="29"/>
      <c r="AK184" s="29"/>
      <c r="AL184" s="29"/>
      <c r="AM184" s="29"/>
      <c r="AN184" s="29"/>
      <c r="AO184" s="29"/>
      <c r="AP184" s="29"/>
      <c r="AQ184" s="29"/>
      <c r="AR184" s="29"/>
      <c r="AS184" s="29"/>
      <c r="AT184" s="29"/>
      <c r="AU184" s="29"/>
      <c r="AV184" s="29"/>
      <c r="AW184" s="30"/>
      <c r="AX184" s="29"/>
      <c r="AY184" s="30"/>
      <c r="AZ184" s="4" t="str">
        <f t="shared" si="22"/>
        <v>Michael</v>
      </c>
      <c r="BA184" s="4" t="str">
        <f t="shared" si="23"/>
        <v>Willis</v>
      </c>
    </row>
    <row r="185" spans="1:53" s="4" customFormat="1" ht="12" customHeight="1">
      <c r="A185" s="7" t="s">
        <v>153</v>
      </c>
      <c r="B185" s="7" t="s">
        <v>63</v>
      </c>
      <c r="C185" s="5">
        <f t="shared" si="24"/>
        <v>5</v>
      </c>
      <c r="D185" s="5">
        <f t="shared" si="25"/>
        <v>5</v>
      </c>
      <c r="E185" s="9">
        <f t="shared" si="26"/>
        <v>13.066666666666666</v>
      </c>
      <c r="F185" s="9">
        <f t="shared" si="27"/>
        <v>13.066666666666666</v>
      </c>
      <c r="G185" s="38">
        <f t="shared" si="28"/>
        <v>1</v>
      </c>
      <c r="H185" s="11">
        <f t="shared" si="20"/>
        <v>1</v>
      </c>
      <c r="I185" s="8"/>
      <c r="J185" s="29"/>
      <c r="K185" s="29"/>
      <c r="L185" s="29"/>
      <c r="M185" s="29">
        <v>30</v>
      </c>
      <c r="N185" s="29"/>
      <c r="O185" s="29"/>
      <c r="P185" s="29"/>
      <c r="Q185" s="29">
        <v>125</v>
      </c>
      <c r="R185" s="29">
        <v>190</v>
      </c>
      <c r="S185" s="29"/>
      <c r="T185" s="29"/>
      <c r="U185" s="29">
        <v>192</v>
      </c>
      <c r="V185" s="29"/>
      <c r="W185" s="29">
        <v>247</v>
      </c>
      <c r="X185" s="29"/>
      <c r="Y185" s="29"/>
      <c r="Z185" s="29"/>
      <c r="AA185" s="29"/>
      <c r="AB185" s="29"/>
      <c r="AC185" s="29"/>
      <c r="AD185" s="29"/>
      <c r="AE185" s="29"/>
      <c r="AF185" s="29"/>
      <c r="AG185" s="29"/>
      <c r="AH185" s="29"/>
      <c r="AI185" s="29"/>
      <c r="AJ185" s="29"/>
      <c r="AK185" s="29"/>
      <c r="AL185" s="29"/>
      <c r="AM185" s="29"/>
      <c r="AN185" s="29"/>
      <c r="AO185" s="29"/>
      <c r="AP185" s="29"/>
      <c r="AQ185" s="29"/>
      <c r="AR185" s="29"/>
      <c r="AS185" s="29"/>
      <c r="AT185" s="29"/>
      <c r="AU185" s="29"/>
      <c r="AV185" s="29"/>
      <c r="AW185" s="30"/>
      <c r="AX185" s="29"/>
      <c r="AY185" s="30"/>
      <c r="AZ185" s="4" t="str">
        <f t="shared" si="22"/>
        <v>Victor</v>
      </c>
      <c r="BA185" s="4" t="str">
        <f t="shared" si="23"/>
        <v>Winter</v>
      </c>
    </row>
    <row r="186" spans="1:53" s="6" customFormat="1" ht="12" customHeight="1">
      <c r="A186" s="7" t="s">
        <v>197</v>
      </c>
      <c r="B186" s="7" t="s">
        <v>19</v>
      </c>
      <c r="C186" s="5">
        <f t="shared" si="24"/>
        <v>11</v>
      </c>
      <c r="D186" s="5">
        <f t="shared" si="25"/>
        <v>11</v>
      </c>
      <c r="E186" s="9">
        <f t="shared" si="26"/>
        <v>34.266666666666666</v>
      </c>
      <c r="F186" s="9">
        <f t="shared" si="27"/>
        <v>34.266666666666666</v>
      </c>
      <c r="G186" s="38">
        <f t="shared" si="28"/>
        <v>1</v>
      </c>
      <c r="H186" s="11">
        <f t="shared" si="20"/>
        <v>1</v>
      </c>
      <c r="I186" s="8"/>
      <c r="J186" s="29"/>
      <c r="K186" s="29"/>
      <c r="L186" s="29"/>
      <c r="M186" s="29"/>
      <c r="N186" s="29">
        <v>151</v>
      </c>
      <c r="O186" s="29">
        <v>30</v>
      </c>
      <c r="P186" s="29">
        <v>212</v>
      </c>
      <c r="Q186" s="29">
        <v>141</v>
      </c>
      <c r="R186" s="29">
        <v>223</v>
      </c>
      <c r="S186" s="30"/>
      <c r="T186" s="29">
        <v>105</v>
      </c>
      <c r="U186" s="29">
        <v>190</v>
      </c>
      <c r="V186" s="29"/>
      <c r="W186" s="29">
        <v>250</v>
      </c>
      <c r="X186" s="29"/>
      <c r="Y186" s="29"/>
      <c r="Z186" s="29"/>
      <c r="AA186" s="29"/>
      <c r="AB186" s="29"/>
      <c r="AC186" s="29"/>
      <c r="AD186" s="29">
        <v>302</v>
      </c>
      <c r="AE186" s="29"/>
      <c r="AF186" s="29">
        <v>242</v>
      </c>
      <c r="AG186" s="29"/>
      <c r="AH186" s="29"/>
      <c r="AI186" s="29"/>
      <c r="AJ186" s="29">
        <v>210</v>
      </c>
      <c r="AK186" s="29"/>
      <c r="AL186" s="29"/>
      <c r="AM186" s="29"/>
      <c r="AN186" s="29"/>
      <c r="AO186" s="29"/>
      <c r="AP186" s="29"/>
      <c r="AQ186" s="29"/>
      <c r="AR186" s="29"/>
      <c r="AS186" s="29"/>
      <c r="AT186" s="29"/>
      <c r="AU186" s="29"/>
      <c r="AV186" s="29"/>
      <c r="AW186" s="31"/>
      <c r="AX186" s="33"/>
      <c r="AY186" s="31"/>
      <c r="AZ186" s="4" t="str">
        <f t="shared" si="22"/>
        <v>Mick</v>
      </c>
      <c r="BA186" s="4" t="str">
        <f t="shared" si="23"/>
        <v>Wolf</v>
      </c>
    </row>
    <row r="187" spans="1:53" s="4" customFormat="1" ht="12" customHeight="1">
      <c r="A187" s="7" t="s">
        <v>166</v>
      </c>
      <c r="B187" s="7" t="s">
        <v>241</v>
      </c>
      <c r="C187" s="5">
        <f t="shared" si="24"/>
        <v>5</v>
      </c>
      <c r="D187" s="5">
        <f t="shared" si="25"/>
        <v>6</v>
      </c>
      <c r="E187" s="9">
        <f t="shared" si="26"/>
        <v>18.766683333333333</v>
      </c>
      <c r="F187" s="9">
        <f t="shared" si="27"/>
        <v>18.766683333333333</v>
      </c>
      <c r="G187" s="38">
        <f t="shared" si="28"/>
        <v>1</v>
      </c>
      <c r="H187" s="11">
        <f t="shared" si="20"/>
        <v>0.8333333333333334</v>
      </c>
      <c r="I187" s="8"/>
      <c r="J187" s="29"/>
      <c r="K187" s="29"/>
      <c r="L187" s="29">
        <v>235</v>
      </c>
      <c r="M187" s="29"/>
      <c r="N187" s="29"/>
      <c r="O187" s="29"/>
      <c r="P187" s="29"/>
      <c r="Q187" s="29"/>
      <c r="R187" s="29">
        <v>210</v>
      </c>
      <c r="S187" s="29"/>
      <c r="T187" s="29"/>
      <c r="U187" s="29">
        <v>181</v>
      </c>
      <c r="V187" s="29"/>
      <c r="W187" s="29">
        <v>380</v>
      </c>
      <c r="X187" s="29"/>
      <c r="Y187" s="29"/>
      <c r="Z187" s="29"/>
      <c r="AA187" s="29"/>
      <c r="AB187" s="29"/>
      <c r="AC187" s="29"/>
      <c r="AD187" s="29"/>
      <c r="AE187" s="29"/>
      <c r="AF187" s="29"/>
      <c r="AG187" s="29"/>
      <c r="AH187" s="29"/>
      <c r="AI187" s="29"/>
      <c r="AJ187" s="29"/>
      <c r="AK187" s="29"/>
      <c r="AL187" s="29">
        <v>0.001</v>
      </c>
      <c r="AM187" s="29">
        <v>120</v>
      </c>
      <c r="AN187" s="29"/>
      <c r="AO187" s="29"/>
      <c r="AP187" s="29"/>
      <c r="AQ187" s="29"/>
      <c r="AR187" s="29"/>
      <c r="AS187" s="29"/>
      <c r="AT187" s="29"/>
      <c r="AU187" s="29"/>
      <c r="AV187" s="29"/>
      <c r="AW187" s="30"/>
      <c r="AX187" s="29"/>
      <c r="AY187" s="30"/>
      <c r="AZ187" s="4" t="str">
        <f t="shared" si="22"/>
        <v>Evan</v>
      </c>
      <c r="BA187" s="4" t="str">
        <f t="shared" si="23"/>
        <v>Zucker</v>
      </c>
    </row>
    <row r="188" spans="1:51" ht="12" customHeight="1">
      <c r="A188" s="2" t="s">
        <v>227</v>
      </c>
      <c r="B188" s="2"/>
      <c r="C188" s="3" t="str">
        <f>C5</f>
        <v>S</v>
      </c>
      <c r="D188" s="3" t="str">
        <f>D5</f>
        <v>A</v>
      </c>
      <c r="E188" s="28" t="str">
        <f>E4</f>
        <v>Duration</v>
      </c>
      <c r="F188" s="28" t="str">
        <f>F4</f>
        <v>Duration</v>
      </c>
      <c r="G188" s="37"/>
      <c r="H188" s="3" t="s">
        <v>0</v>
      </c>
      <c r="I188" s="12">
        <f aca="true" t="shared" si="29" ref="I188:O188">I5</f>
        <v>2010</v>
      </c>
      <c r="J188" s="12">
        <f t="shared" si="29"/>
        <v>2009</v>
      </c>
      <c r="K188" s="12">
        <f t="shared" si="29"/>
        <v>2008</v>
      </c>
      <c r="L188" s="12">
        <f t="shared" si="29"/>
        <v>2006</v>
      </c>
      <c r="M188" s="12">
        <f t="shared" si="29"/>
        <v>2005</v>
      </c>
      <c r="N188" s="12">
        <f t="shared" si="29"/>
        <v>2003</v>
      </c>
      <c r="O188" s="12">
        <f t="shared" si="29"/>
        <v>2002</v>
      </c>
      <c r="P188" s="12">
        <f aca="true" t="shared" si="30" ref="P188:AW188">P5</f>
        <v>2001</v>
      </c>
      <c r="Q188" s="12">
        <f t="shared" si="30"/>
        <v>1999</v>
      </c>
      <c r="R188" s="12">
        <f t="shared" si="30"/>
        <v>1998</v>
      </c>
      <c r="S188" s="12">
        <f t="shared" si="30"/>
        <v>1997</v>
      </c>
      <c r="T188" s="12">
        <f t="shared" si="30"/>
        <v>1995</v>
      </c>
      <c r="U188" s="12">
        <f t="shared" si="30"/>
        <v>1994</v>
      </c>
      <c r="V188" s="12">
        <f t="shared" si="30"/>
        <v>1992</v>
      </c>
      <c r="W188" s="12">
        <f t="shared" si="30"/>
        <v>1991</v>
      </c>
      <c r="X188" s="12">
        <f t="shared" si="30"/>
        <v>1990</v>
      </c>
      <c r="Y188" s="12">
        <f t="shared" si="30"/>
        <v>1988</v>
      </c>
      <c r="Z188" s="12">
        <f t="shared" si="30"/>
        <v>1987</v>
      </c>
      <c r="AA188" s="12">
        <f t="shared" si="30"/>
        <v>1986</v>
      </c>
      <c r="AB188" s="12">
        <f>AB5</f>
        <v>1985</v>
      </c>
      <c r="AC188" s="12">
        <f t="shared" si="30"/>
        <v>1984</v>
      </c>
      <c r="AD188" s="12">
        <f t="shared" si="30"/>
        <v>1983</v>
      </c>
      <c r="AE188" s="12">
        <f t="shared" si="30"/>
        <v>1981</v>
      </c>
      <c r="AF188" s="12">
        <f t="shared" si="30"/>
        <v>1980</v>
      </c>
      <c r="AG188" s="12">
        <f t="shared" si="30"/>
        <v>1979</v>
      </c>
      <c r="AH188" s="12">
        <f t="shared" si="30"/>
        <v>1977</v>
      </c>
      <c r="AI188" s="12">
        <f t="shared" si="30"/>
        <v>1976</v>
      </c>
      <c r="AJ188" s="12">
        <f t="shared" si="30"/>
        <v>1974</v>
      </c>
      <c r="AK188" s="12">
        <f t="shared" si="30"/>
        <v>1973</v>
      </c>
      <c r="AL188" s="12">
        <f t="shared" si="30"/>
        <v>1972</v>
      </c>
      <c r="AM188" s="12">
        <f t="shared" si="30"/>
        <v>1970</v>
      </c>
      <c r="AN188" s="12">
        <f>AN5</f>
        <v>1968</v>
      </c>
      <c r="AO188" s="12">
        <f t="shared" si="30"/>
        <v>1966</v>
      </c>
      <c r="AP188" s="12">
        <f t="shared" si="30"/>
        <v>1965</v>
      </c>
      <c r="AQ188" s="12">
        <f t="shared" si="30"/>
        <v>1963</v>
      </c>
      <c r="AR188" s="12">
        <f t="shared" si="30"/>
        <v>1962</v>
      </c>
      <c r="AS188" s="12">
        <f t="shared" si="30"/>
        <v>1961</v>
      </c>
      <c r="AT188" s="12">
        <f t="shared" si="30"/>
        <v>1959</v>
      </c>
      <c r="AU188" s="12"/>
      <c r="AV188" s="12">
        <f>AV5</f>
        <v>1955</v>
      </c>
      <c r="AW188" s="12">
        <f t="shared" si="30"/>
        <v>1954</v>
      </c>
      <c r="AX188" s="12">
        <f>AX5</f>
        <v>1952</v>
      </c>
      <c r="AY188" s="12">
        <f>AY5</f>
        <v>1932</v>
      </c>
    </row>
    <row r="189" spans="2:51" ht="12" customHeight="1">
      <c r="B189" s="23" t="s">
        <v>5</v>
      </c>
      <c r="C189" s="14">
        <f>SUM(C7:C187)</f>
        <v>1133</v>
      </c>
      <c r="D189" s="14">
        <f>SUM(D7:D187)</f>
        <v>1267</v>
      </c>
      <c r="E189" s="28" t="str">
        <f>E5</f>
        <v>Seen</v>
      </c>
      <c r="F189" s="28" t="str">
        <f>F5</f>
        <v>Attended</v>
      </c>
      <c r="G189" s="37"/>
      <c r="H189" s="11">
        <f>C189/D189</f>
        <v>0.8942383583267561</v>
      </c>
      <c r="I189" s="8">
        <f aca="true" t="shared" si="31" ref="I189:O189">SUM(I7:I187)</f>
        <v>5252</v>
      </c>
      <c r="J189" s="8">
        <f t="shared" si="31"/>
        <v>12010</v>
      </c>
      <c r="K189" s="8">
        <f t="shared" si="31"/>
        <v>7990</v>
      </c>
      <c r="L189" s="8">
        <f t="shared" si="31"/>
        <v>21443</v>
      </c>
      <c r="M189" s="8">
        <f t="shared" si="31"/>
        <v>696</v>
      </c>
      <c r="N189" s="8">
        <f t="shared" si="31"/>
        <v>3365</v>
      </c>
      <c r="O189" s="8">
        <f t="shared" si="31"/>
        <v>2133</v>
      </c>
      <c r="P189" s="8">
        <f aca="true" t="shared" si="32" ref="P189:AW189">SUM(P7:P187)</f>
        <v>19562</v>
      </c>
      <c r="Q189" s="8">
        <f t="shared" si="32"/>
        <v>12135.001</v>
      </c>
      <c r="R189" s="8">
        <f t="shared" si="32"/>
        <v>20383</v>
      </c>
      <c r="S189" s="8">
        <f t="shared" si="32"/>
        <v>-2141</v>
      </c>
      <c r="T189" s="8">
        <f t="shared" si="32"/>
        <v>2924</v>
      </c>
      <c r="U189" s="8">
        <f t="shared" si="32"/>
        <v>14132</v>
      </c>
      <c r="V189" s="8">
        <f t="shared" si="32"/>
        <v>2447.01</v>
      </c>
      <c r="W189" s="8">
        <f t="shared" si="32"/>
        <v>30228</v>
      </c>
      <c r="X189" s="8">
        <f t="shared" si="32"/>
        <v>-1290.999</v>
      </c>
      <c r="Y189" s="8">
        <f t="shared" si="32"/>
        <v>2994</v>
      </c>
      <c r="Z189" s="8">
        <f t="shared" si="32"/>
        <v>0</v>
      </c>
      <c r="AA189" s="8">
        <f t="shared" si="32"/>
        <v>31</v>
      </c>
      <c r="AB189" s="8">
        <f>SUM(AB7:AB187)</f>
        <v>0</v>
      </c>
      <c r="AC189" s="8">
        <f t="shared" si="32"/>
        <v>435</v>
      </c>
      <c r="AD189" s="8">
        <f t="shared" si="32"/>
        <v>7339</v>
      </c>
      <c r="AE189" s="8">
        <f t="shared" si="32"/>
        <v>1481</v>
      </c>
      <c r="AF189" s="8">
        <f t="shared" si="32"/>
        <v>5426</v>
      </c>
      <c r="AG189" s="8">
        <f t="shared" si="32"/>
        <v>5535</v>
      </c>
      <c r="AH189" s="8">
        <f t="shared" si="32"/>
        <v>931</v>
      </c>
      <c r="AI189" s="8">
        <f t="shared" si="32"/>
        <v>941</v>
      </c>
      <c r="AJ189" s="8">
        <f t="shared" si="32"/>
        <v>1403</v>
      </c>
      <c r="AK189" s="8">
        <f t="shared" si="32"/>
        <v>10441</v>
      </c>
      <c r="AL189" s="8">
        <f t="shared" si="32"/>
        <v>725.001</v>
      </c>
      <c r="AM189" s="8">
        <f t="shared" si="32"/>
        <v>2514</v>
      </c>
      <c r="AN189" s="8">
        <f>SUM(AN7:AN187)</f>
        <v>0</v>
      </c>
      <c r="AO189" s="8">
        <f t="shared" si="32"/>
        <v>160</v>
      </c>
      <c r="AP189" s="8">
        <f t="shared" si="32"/>
        <v>587</v>
      </c>
      <c r="AQ189" s="8">
        <f t="shared" si="32"/>
        <v>651</v>
      </c>
      <c r="AR189" s="8">
        <f t="shared" si="32"/>
        <v>0</v>
      </c>
      <c r="AS189" s="8">
        <f t="shared" si="32"/>
        <v>121</v>
      </c>
      <c r="AT189" s="8">
        <f t="shared" si="32"/>
        <v>67</v>
      </c>
      <c r="AU189" s="8"/>
      <c r="AV189" s="8">
        <f>SUM(AV7:AV187)</f>
        <v>0</v>
      </c>
      <c r="AW189" s="8">
        <f t="shared" si="32"/>
        <v>152</v>
      </c>
      <c r="AX189" s="8">
        <f>SUM(AX7:AX187)</f>
        <v>189</v>
      </c>
      <c r="AY189" s="8">
        <f>SUM(AY7:AY187)</f>
        <v>105</v>
      </c>
    </row>
    <row r="190" spans="1:29" ht="12" customHeight="1">
      <c r="A190" s="6"/>
      <c r="B190" s="6"/>
      <c r="C190" s="4"/>
      <c r="D190" s="4"/>
      <c r="E190" s="15"/>
      <c r="F190" s="15"/>
      <c r="G190" s="39"/>
      <c r="H190" s="4"/>
      <c r="I190" s="4"/>
      <c r="J190" s="4"/>
      <c r="K190" s="4"/>
      <c r="L190" s="4"/>
      <c r="M190" s="4"/>
      <c r="N190" s="16"/>
      <c r="O190" s="4"/>
      <c r="P190" s="16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</row>
  </sheetData>
  <printOptions gridLines="1"/>
  <pageMargins left="0.3937007874015748" right="0.3937007874015748" top="0.3937007874015748" bottom="0.3937007874015748" header="0" footer="0"/>
  <pageSetup fitToHeight="3" fitToWidth="1" horizontalDpi="360" verticalDpi="36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Clock Tower Press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Sheridan Williams</dc:creator>
  <cp:keywords/>
  <dc:description/>
  <cp:lastModifiedBy>Sheridan Williams</cp:lastModifiedBy>
  <cp:lastPrinted>2009-10-02T14:56:08Z</cp:lastPrinted>
  <dcterms:created xsi:type="dcterms:W3CDTF">1999-11-18T23:09:21Z</dcterms:created>
  <dcterms:modified xsi:type="dcterms:W3CDTF">2012-06-23T11:37:16Z</dcterms:modified>
  <cp:category/>
  <cp:version/>
  <cp:contentType/>
  <cp:contentStatus/>
</cp:coreProperties>
</file>